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showInkAnnotation="0" codeName="ThisWorkbook" defaultThemeVersion="164011"/>
  <bookViews>
    <workbookView xWindow="0" yWindow="0" windowWidth="19200" windowHeight="7185" tabRatio="549"/>
  </bookViews>
  <sheets>
    <sheet name="COVID-19— pandémie secteur SLD" sheetId="130" r:id="rId1"/>
    <sheet name="Avis aux lecteurs" sheetId="131" r:id="rId2"/>
    <sheet name="Table des matières" sheetId="147" r:id="rId3"/>
    <sheet name="1 COVID-19 en SLD" sheetId="122" r:id="rId4"/>
    <sheet name="2 Caractéristiques des SLD" sheetId="112" r:id="rId5"/>
    <sheet name="3 COVID-19 interv. stratégiques" sheetId="111" r:id="rId6"/>
  </sheets>
  <externalReferences>
    <externalReference r:id="rId7"/>
  </externalReferences>
  <definedNames>
    <definedName name="_xlnm._FilterDatabase" localSheetId="4" hidden="1">'2 Caractéristiques des SLD'!$A$4:$M$38</definedName>
    <definedName name="_xlnm.Print_Area" localSheetId="0">'COVID-19— pandémie secteur SLD'!$A$2:$A$24</definedName>
    <definedName name="Printall" localSheetId="2">[1]!Printall</definedName>
    <definedName name="Printall">[1]!Printall</definedName>
    <definedName name="PrintThispg" localSheetId="2">[1]!PrintThispg</definedName>
    <definedName name="PrintThispg">[1]!PrintThispg</definedName>
    <definedName name="Title..I21">'1 COVID-19 en SLD'!$A$4</definedName>
    <definedName name="Title..L21">'2 Caractéristiques des SLD'!$A$4</definedName>
    <definedName name="Title..N21">'3 COVID-19 interv. stratégiques'!$A$4</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20" i="122" l="1"/>
  <c r="C12" i="112" l="1"/>
  <c r="D21" i="112" l="1"/>
  <c r="C21" i="112"/>
  <c r="D19" i="112"/>
  <c r="C19" i="112"/>
  <c r="D18" i="112"/>
  <c r="D17" i="112"/>
  <c r="C17" i="112"/>
  <c r="D16" i="112"/>
  <c r="C16" i="112"/>
  <c r="D15" i="112"/>
  <c r="C15" i="112"/>
  <c r="D13" i="112"/>
  <c r="C13" i="112"/>
  <c r="D11" i="112"/>
  <c r="C11" i="112"/>
  <c r="D10" i="112"/>
  <c r="C10" i="112"/>
  <c r="C9" i="112"/>
  <c r="D8" i="112"/>
  <c r="D7" i="112"/>
  <c r="C7" i="112"/>
  <c r="D5" i="112"/>
  <c r="C5" i="112"/>
</calcChain>
</file>

<file path=xl/sharedStrings.xml><?xml version="1.0" encoding="utf-8"?>
<sst xmlns="http://schemas.openxmlformats.org/spreadsheetml/2006/main" count="490" uniqueCount="174">
  <si>
    <t>Utilisateurs d’un lecteur d’écran : Ce fichier contient 6 onglets, dont la présente page titre, l’avis aux lecteurs à l’onglet 2, la table des matières à l’onglet 3 et 3 tableaux de données qui commencent à l’onglet 4.</t>
  </si>
  <si>
    <t xml:space="preserve">La pandémie dans le secteur des soins de longue durée : comment le Canada se compare-t-il aux autres pays — tableaux de données
</t>
  </si>
  <si>
    <t>Ressources complémentaires</t>
  </si>
  <si>
    <t>Contactez-nous</t>
  </si>
  <si>
    <t>Renseignements sur les données :</t>
  </si>
  <si>
    <t>rapportsante@icis.ca</t>
  </si>
  <si>
    <t>Demandes des médias :</t>
  </si>
  <si>
    <t>media@icis.ca</t>
  </si>
  <si>
    <t>Médias sociaux :</t>
  </si>
  <si>
    <t>Twitter : twitter.com/cihi_icis</t>
  </si>
  <si>
    <t>Facebook : facebook.com/CIHI.ICIS</t>
  </si>
  <si>
    <t>LinkedIn : linkedin.com/company/canadian-institute-for-health-information</t>
  </si>
  <si>
    <t>Instagram : instagram.com/cihi_icis/</t>
  </si>
  <si>
    <t>YouTube : youtube.com/user/CIHICanada</t>
  </si>
  <si>
    <t>Comment citer ce document</t>
  </si>
  <si>
    <t xml:space="preserve">Avis aux lecteurs
</t>
  </si>
  <si>
    <t>Pour trouver plus d’information à ce sujet, utilisez les termes de recherche suivants : soins de longue durée (SLD), centre de soins infirmiers, surveillance de la COVID-19.</t>
  </si>
  <si>
    <t>Méthodologie</t>
  </si>
  <si>
    <t>Sources de données</t>
  </si>
  <si>
    <t>Principaux critères de sélection</t>
  </si>
  <si>
    <t>Les pays membres de l’OCDE ont été inclus si les renseignements suivants étaient disponibles :</t>
  </si>
  <si>
    <t>• statistiques démographiques nationales et déclaration des données à la Division de la santé de l’OCDE;</t>
  </si>
  <si>
    <t>• information sur les pratiques et les interventions stratégiques mises en place pendant la pandémie de COVID-19.</t>
  </si>
  <si>
    <t>Définition de soins de longue durée et comparabilité</t>
  </si>
  <si>
    <t>Retour à la table des matières</t>
  </si>
  <si>
    <t xml:space="preserve">Pays </t>
  </si>
  <si>
    <t>Cas confirmés dans les établissements de soins de longue durée</t>
  </si>
  <si>
    <t>Décès dans les établissements de soins de longue durée</t>
  </si>
  <si>
    <t>Cas dans les établissements de soins de longue durée, en pourcentage de tous les cas de COVID-19</t>
  </si>
  <si>
    <t>Décès dans les établissements de soins de longue durée, en pourcentage de tous les décès causés par la COVID-19</t>
  </si>
  <si>
    <t>Décès dans les établissements de soins de longue durée, en pourcentage de tous les cas dans les établissements de soins de longue durée</t>
  </si>
  <si>
    <t>Nombre total de cas confirmés de COVID-19</t>
  </si>
  <si>
    <t>Nombre total de décès confirmés liés à la COVID-19</t>
  </si>
  <si>
    <t>Nombre de décès par million d’habitants</t>
  </si>
  <si>
    <t>Australie</t>
  </si>
  <si>
    <t>Autriche</t>
  </si>
  <si>
    <t>Belgique</t>
  </si>
  <si>
    <t>Canada</t>
  </si>
  <si>
    <t>France</t>
  </si>
  <si>
    <t>Allemagne</t>
  </si>
  <si>
    <t>Hongrie</t>
  </si>
  <si>
    <t>Irlande</t>
  </si>
  <si>
    <t>Israël</t>
  </si>
  <si>
    <t>Italie</t>
  </si>
  <si>
    <t>Pays-Bas</t>
  </si>
  <si>
    <t>Norvège</t>
  </si>
  <si>
    <t>Portugal</t>
  </si>
  <si>
    <t>n.d.</t>
  </si>
  <si>
    <t>Slovénie</t>
  </si>
  <si>
    <t>Espagne</t>
  </si>
  <si>
    <t>R.-U.</t>
  </si>
  <si>
    <t>É.-U.</t>
  </si>
  <si>
    <t>Remarques</t>
  </si>
  <si>
    <t>Sources</t>
  </si>
  <si>
    <t>International Long-term care Policy Network.</t>
  </si>
  <si>
    <t xml:space="preserve">Nombre de résidents de 65 ans et plus dans les établissements de soins de longue durée </t>
  </si>
  <si>
    <t>Pourcentage des résidents de 65 ans et plus dans les établissements de soins de longue durée</t>
  </si>
  <si>
    <t>Pourcentage des résidents de 80 ans et plus dans les établissements de soins de longue durée</t>
  </si>
  <si>
    <t>Nombre d’infirmières par tranches de 100 résidents de 65 ans et plus dans les établissements de soins de longue durée</t>
  </si>
  <si>
    <t>Nombre d’infirmières auxiliaires et de préposés aux services de soutien à la personne par tranches de 100 résidents de 65 ans et plus dans les établissements de soins de longue durée</t>
  </si>
  <si>
    <t>Pourcentage des résidents dans les établissements de soins de longue durée avec plus d’une infection</t>
  </si>
  <si>
    <t>Pourcentage des résidents dans les établissements de soins de longue durée avec une infection bactérienne résistante aux antimicrobiens</t>
  </si>
  <si>
    <t>Pourcentage des résidents dans les établissements de soins de longue durée avec une plaie de pression</t>
  </si>
  <si>
    <t xml:space="preserve">Pourcentage des résidents de 65 ans et plus dans les établissements de soins de longue durée, par rapport à la population du pays </t>
  </si>
  <si>
    <t>Type de financement pour la catégorie du modèle de prestation des soins</t>
  </si>
  <si>
    <t>Type de réglementation pour la catégorie du modèle de prestation des soins</t>
  </si>
  <si>
    <t>Privé : frais payés par les utilisateurs</t>
  </si>
  <si>
    <t>National : législation</t>
  </si>
  <si>
    <t>Public : assurance</t>
  </si>
  <si>
    <t>Local : régional</t>
  </si>
  <si>
    <t>Mixte : privé et public</t>
  </si>
  <si>
    <t>Pourcentage des résidents dans les établissements de soins de longue durée avec plus d’une infection : résidents des établissements de soins de longue durée avec au moins une infection liée aux soins de santé, 2016-2017.</t>
  </si>
  <si>
    <t>Pourcentage des résidents dans les établissements de soins de longue durée avec une infection bactérienne résistante aux antimicrobiens : données sur les résidents avec infection bactérienne résistante aux antimicrobiens isolées à partir des données sur les résidents avec des infections liées aux soins de santé, 2016-2017.</t>
  </si>
  <si>
    <t>Pourcentage des résidents dans les établissements de soins de longue durée avec une plaie de pression : résidents des établissements de soins de longue durée avec au moins une plaie de pression, 2016-2017.</t>
  </si>
  <si>
    <t xml:space="preserve">Les résultats peuvent varier d’un pays à l’autre en raison des différences sur le plan des définitions et des modèles de soins de longue durée. </t>
  </si>
  <si>
    <t>L’Italie, l’Irlande, le Royaume-Uni et les États-Unis rapportent des statistiques qui proviennent d’une partie seulement de leurs établissements de soins de longue durée.</t>
  </si>
  <si>
    <t>Formation et vérification en matière de prévention des infections dans les établissements de soins de longue durée</t>
  </si>
  <si>
    <t>Équipes d’intervention rapide en prévention des infections dans les établissements de soins de longue durée</t>
  </si>
  <si>
    <t>Unités d’isolement pour les résidents des établissements de soins de longue durée</t>
  </si>
  <si>
    <t>Dépistage de la COVID-19 pour l’ensemble des résidents et du personnel des établissements de soins de longue durée</t>
  </si>
  <si>
    <t>Primes de risque</t>
  </si>
  <si>
    <t>Recrutement de travailleurs de la santé et augmentation des effectifs dans les établissements de soins de longue durée</t>
  </si>
  <si>
    <t>Mise à jour recommandée des directives en lien avec la COVID-19 dans les établissements de soins de longue durée</t>
  </si>
  <si>
    <t>Attribution de fonds pour l’achat d’équipement de protection individuelle</t>
  </si>
  <si>
    <t>Restriction des visites dans les établissements de soins de longue durée</t>
  </si>
  <si>
    <t xml:space="preserve">Mesures financières bonifiées, financement accru des soins de courte durée et de la recherche </t>
  </si>
  <si>
    <t>Confinement obligatoire</t>
  </si>
  <si>
    <t xml:space="preserve">Fermeture des lieux publics et des établissements d’enseignement </t>
  </si>
  <si>
    <t>Date du millième cas de COVID-19</t>
  </si>
  <si>
    <t>11 mars</t>
  </si>
  <si>
    <t>s.o.</t>
  </si>
  <si>
    <t>13 mars</t>
  </si>
  <si>
    <t>10 mars</t>
  </si>
  <si>
    <t>18 mars</t>
  </si>
  <si>
    <t>20 mars</t>
  </si>
  <si>
    <t>21 mars</t>
  </si>
  <si>
    <t>5 mars</t>
  </si>
  <si>
    <t>12 mars</t>
  </si>
  <si>
    <t>17 mars</t>
  </si>
  <si>
    <t>23 mars</t>
  </si>
  <si>
    <t>14 mars</t>
  </si>
  <si>
    <t>15 mars</t>
  </si>
  <si>
    <r>
      <t>1</t>
    </r>
    <r>
      <rPr>
        <vertAlign val="superscript"/>
        <sz val="11"/>
        <color theme="1"/>
        <rFont val="Arial"/>
        <family val="2"/>
      </rPr>
      <t>er</t>
    </r>
    <r>
      <rPr>
        <sz val="11"/>
        <color theme="1"/>
        <rFont val="Arial"/>
        <family val="2"/>
      </rPr>
      <t> avril</t>
    </r>
  </si>
  <si>
    <t>28 mars</t>
  </si>
  <si>
    <t>8 mars</t>
  </si>
  <si>
    <t>26 mars</t>
  </si>
  <si>
    <t>2 avril</t>
  </si>
  <si>
    <t>27 mars</t>
  </si>
  <si>
    <t>9 mars</t>
  </si>
  <si>
    <t>3 mars</t>
  </si>
  <si>
    <t>9 avril</t>
  </si>
  <si>
    <t>25 mars</t>
  </si>
  <si>
    <t>19 mars</t>
  </si>
  <si>
    <t>22 mars</t>
  </si>
  <si>
    <t>29 février</t>
  </si>
  <si>
    <t>16 mars</t>
  </si>
  <si>
    <t>6 avril</t>
  </si>
  <si>
    <t xml:space="preserve">s.o. : sans objet. </t>
  </si>
  <si>
    <t>Les interventions stratégiques liées à la COVID-19 sont des mesures déployées à l’échelle nationale, annoncées sur les sites Web des autorités publiques sous forme de communiqués de presse et de déclarations nationales, ou enregistrées par l’OCDE et l’OMS.</t>
  </si>
  <si>
    <t>Les dates des interventions stratégiques ou des annonces sont incluses seulement si ces dernières ont eu lieu à peu près en même temps où un pays a déclaré son millième cas de COVID-19. Les données sont présentées de cette façon pour mettre de l’avant les stratégies proactives et les pays qui ont agi de manière préventive devant la hausse initiale du nombre de cas de COVID-19.</t>
  </si>
  <si>
    <t>Les dates des annonces ou des interventions stratégiques concordent avec la date où la stratégie a été annoncée à la population ou avec la date indiquée dans les documents officiels; les mesures peuvent avoir été mises en œuvre plus tard que la date annoncée. D’importantes différences subsistent entre régions ou provinces.</t>
  </si>
  <si>
    <t>L’Australie a également mis en place un ratio de dotation en personnel sur une base d’un pour un pour tous les résidents atteints de démence en soins de longue durée. L’Autriche a rendu obligatoire le port du couvre-visage dans les supermarchés et les transports en commun.</t>
  </si>
  <si>
    <t>Le 17 mars, l’Allemagne a recommandé d’isoler tous les résidents des établissements de soins de longue durée soupçonnés d’être atteints de la COVID-19 et tous les membres du personnel.</t>
  </si>
  <si>
    <t>Organisation de coopération et de développement économiques. Observatoire OCDE des politiques relatives à l’IA.</t>
  </si>
  <si>
    <t>North American Observatory on Health Systems and Policies.</t>
  </si>
  <si>
    <r>
      <rPr>
        <sz val="11"/>
        <color theme="1"/>
        <rFont val="Arial"/>
        <family val="2"/>
      </rPr>
      <t xml:space="preserve">Institut canadien d’information sur la santé. </t>
    </r>
    <r>
      <rPr>
        <i/>
        <sz val="11"/>
        <color rgb="FF000000"/>
        <rFont val="Arial"/>
        <family val="2"/>
      </rPr>
      <t>La pandémie dans le secteur des soins de longue durée : comment le Canada se compare-t-il aux autres pays — tableaux de données</t>
    </r>
    <r>
      <rPr>
        <sz val="11"/>
        <color rgb="FF000000"/>
        <rFont val="Arial"/>
        <family val="2"/>
      </rPr>
      <t>. Ottawa, ON : ICIS; 2020.</t>
    </r>
  </si>
  <si>
    <t xml:space="preserve">Table des matières </t>
  </si>
  <si>
    <t>Le risque de mourir de la COVID19 dans un établissement de soins de longue durée peut varier d’un pays à l’autre en raison des différences dans les facteurs de risque de la population (p ex. âge, fragilité et problèmes de santé concomitants).</t>
  </si>
  <si>
    <t>Le nombre de cas et de décès associés à la COVID-19 à l’échelle d’un pays ne correspond pas nécessairement aux données rapportées par les unités de santé publique locales en raison de délais dans la déclaration.</t>
  </si>
  <si>
    <t>Les données déclarées par les pays ne se prêtent pas à une comparaison directe, car les normes de dépistage et de déclaration varient d’un pays à l’autre. Dans plusieurs pays, les cas de COVID-19 sont sous-déclarés dans les soins de longue durée à cause du nombre limité de tests ou de délais dans la déclaration des résultats.</t>
  </si>
  <si>
    <t>n.d. : données non disponibles en raison d'une déclaration insuffisante à l’échelle nationale.</t>
  </si>
  <si>
    <t xml:space="preserve">L’information présentée dans les tableaux est le résultat d’une analyse comparative à un point précis dans le temps. La méthodologie utilisée comprend une analyse environnementale des sites Web des autorités sanitaires officielles, des médias, de la littérature grise et de la littérature évaluée par les pairs. Les données montrent le nombre de cas et de décès associés à la COVID-19 dans la population et dans le secteur des soins de longue durée selon les rapports des autorités sanitaires officielles. Les données de référence sur les caractéristiques et les mesures de performance des soins de longue durée avant l’éclosion de la pandémie sont issues des statistiques sur la santé de l’OCDE. Les données sur les interventions stratégiques ont été recueillies auprès de sources officielles et portent surtout sur les types de stratégies mises en œuvre ou annoncées dans chaque pays et à quelle date, près du moment où le pays déclarait son millième cas de COVID-19. </t>
  </si>
  <si>
    <r>
      <rPr>
        <sz val="11"/>
        <color theme="1"/>
        <rFont val="Arial"/>
        <family val="2"/>
      </rPr>
      <t xml:space="preserve">Les produits complémentaires suivants sont offerts sur le </t>
    </r>
    <r>
      <rPr>
        <u/>
        <sz val="11"/>
        <color rgb="FF0070C0"/>
        <rFont val="Arial"/>
        <family val="2"/>
      </rPr>
      <t xml:space="preserve">site Web de l’ICIS :
</t>
    </r>
  </si>
  <si>
    <r>
      <t xml:space="preserve">Fernandez J.-L., Gori C., Wittenberg R., éd. </t>
    </r>
    <r>
      <rPr>
        <i/>
        <sz val="9"/>
        <color theme="1"/>
        <rFont val="Arial"/>
        <family val="2"/>
      </rPr>
      <t>Long-Term Care Reforms in OECD Countries</t>
    </r>
    <r>
      <rPr>
        <sz val="9"/>
        <color theme="1"/>
        <rFont val="Arial"/>
        <family val="2"/>
      </rPr>
      <t>, 2016.</t>
    </r>
  </si>
  <si>
    <t>Centre européen de prévention et de contrôle des maladies. Consulté le 25 mai 2020.</t>
  </si>
  <si>
    <t xml:space="preserve">Les tableaux de données suivants contiennent de l’information sur le secteur des soins de longue durée dans 17 pays membres de l’Organisation de coopération et de développement économiques (OCDE) — Australie, Autriche, Belgique, Canada, France, Allemagne, Hongrie, Irlande, Israël, Italie, Pays-Bas, Norvège, Portugal, Slovénie, Espagne, Royaume-Uni et États-Unis — pendant la pandémie de COVID-19 (maladie à coronavirus). Les données ont été recueillies au 25 mai 2020 auprès de différentes sources internationales et nationales.
</t>
  </si>
  <si>
    <t xml:space="preserve">Ces tableaux de données donnent un aperçu de la situation en date du 25 mai 2020, à 21 h (HE). Le nombre de cas et de décès liés à la COVID-19 déclarés dans le secteur des soins de longue durée ne se prête pas à une comparaison directe, puisque les normes de dépistage, les normes de déclaration et la définition des soins de longue durée varient d’un pays à l’autre (voir ci-dessous pour de plus amples renseignements). Dans plusieurs pays, les cas et les décès associés à la COVID-19 sont sous-déclarés dans le secteur des soins de longue durée à cause du nombre limité de tests ou de délais dans la déclaration des résultats. </t>
  </si>
  <si>
    <r>
      <t xml:space="preserve">Les données proviennent des sources suivantes : systèmes de surveillance nationaux; sites Web de pays; Organisation mondiale de la santé (OMS); </t>
    </r>
    <r>
      <rPr>
        <i/>
        <sz val="11"/>
        <rFont val="Arial"/>
        <family val="2"/>
      </rPr>
      <t>Panorama de la santé</t>
    </r>
    <r>
      <rPr>
        <sz val="11"/>
        <rFont val="Arial"/>
        <family val="2"/>
      </rPr>
      <t xml:space="preserve"> de l’OCDE, Statistiques de l’OCDE sur la santé (ressources et utilisation des soins de longue durée), bibliothèque en ligne de l’OCDE et Observatoire OCDE des politiques relatives à l’IA; réseau International Long-term care Policy Network; North American Observatory on Health Systems and Policies; NIA Long-Term Care COVID-19 Tracker du National Institute on Ageing; Centre européen de prévention et de contrôle des maladies; entrevues réalisées auprès d’intervenants internationaux. À cette information s’ajoutent les renseignements trouvés dans des médias d’information, des articles publiés dans une revue dotée d’un comité de lecture, des sites Web d’instituts de santé publique et d’autres autorités nationales (ministères de la Santé et des Services sociaux, gouvernements) ainsi que dans les rapports de situation et les tableaux de bord d’institutions nationales et internationales.</t>
    </r>
  </si>
  <si>
    <t>Tableau 1  Portrait de la situation en lien avec la COVID-19 dans les établissements de soins de longue durée en date du 25 mai 2020 à 21 h (HE)</t>
  </si>
  <si>
    <t>Tableau 3  Interventions stratégiques annoncées ou mises en œuvre au moment où le pays comptait 1 000 cas de COVID-19, en date du 25 mai 2020 à 21 h (HE)</t>
  </si>
  <si>
    <t xml:space="preserve">Les données de l’Italie sont disponibles pour seulement 52 % des centres de soins infirmiers du pays.
</t>
  </si>
  <si>
    <t>La situation évolue rapidement et les données donnent un aperçu de la pandémie dans différents pays en date du 25 mai 2020, à 21 h (HE).</t>
  </si>
  <si>
    <r>
      <t>Résumés épidémiologiques quotidiens produits par chaque pays, selon la disponibilité, du 1</t>
    </r>
    <r>
      <rPr>
        <vertAlign val="superscript"/>
        <sz val="9"/>
        <rFont val="Arial"/>
        <family val="2"/>
      </rPr>
      <t>er</t>
    </r>
    <r>
      <rPr>
        <sz val="9"/>
        <rFont val="Arial"/>
        <family val="2"/>
      </rPr>
      <t> mars au 25 mai 2020 (p. ex. Agence de la santé publique du Canada, Institut Robert Koch de l’Allemagne).</t>
    </r>
  </si>
  <si>
    <t>International Long-term care Policy Network. Consulté le 25 mai 2020.</t>
  </si>
  <si>
    <r>
      <t xml:space="preserve">Tableau 1  </t>
    </r>
    <r>
      <rPr>
        <sz val="12"/>
        <rFont val="Arial"/>
        <family val="2"/>
      </rPr>
      <t>Portrait de la situation en lien avec la COVID-19 dans les établissements de soins de longue durée en date du 25 mai 2020 à 21 h (HE)</t>
    </r>
  </si>
  <si>
    <t>De nombreux pays ont annoncé ou mis en œuvre des stratégies plus complètes à une date ultérieure. Par exemple, la France, l’Irlande et les Pays-Bas ont mis en place un processus de dépistage de tous les résidents et membres du personnel des établissements de soins de longue durée en avril; le Canada, l’Allemagne, Israël, l’Irlande et la Belgique ont aussi mis à jour leurs directives précisément pour le secteur des soins de longue durée en avril et ont annoncé des directives provisoires tout au long d’avril; le Canada et les Pays-Bas ont attribué des fonds supplémentaires pour l’achat d’équipement de protection individuelle dans le secteur des soins de longue durée plus tard en avril. Au moment de la dernière mise à jour de ces tableaux de données en date du 25 mai 2020, les pays continuaient toujours à améliorer leurs stratégies d’intervention pour la COVID-19 et à en mettre en place de nouvelles.</t>
  </si>
  <si>
    <t>Les détails des stratégies et leur déploiement varient beaucoup entre régions ou provinces d’un même pays. Par exemple, les mesures ne sont pas nécessairement appliquées de manière aussi stricte dans toutes les régions d’un même pays. Elles peuvent avoir changé à mesure que la situation évoluait dans une région donnée; le cas échéant, des mesures locales pourraient avoir été mises en œuvre. Certaines régions ou provinces ont peut-être agi plus rapidement que ce qui a été annoncé à l’échelle nationale afin de mieux contenir leurs propres éclosions, mais la catégorie d'intervention stratégique générale du pays n'a pas changé.</t>
  </si>
  <si>
    <t>Le Canada a instauré des mesures d'isolement volontaire le 17 mars et à d'autres moments dans les provinces et territoires; des restrictions obligatoires ont été imposées vers le 25 avril, alors que des mesures ont été implantées pour limiter les déplacements des travailleurs de la santé d’un établissement de soins de longue durée à un autre.</t>
  </si>
  <si>
    <r>
      <t xml:space="preserve">Tableau  3  </t>
    </r>
    <r>
      <rPr>
        <sz val="12"/>
        <rFont val="Arial"/>
        <family val="2"/>
      </rPr>
      <t>Interventions stratégiques annoncées ou mises en œuvre au moment où le pays comptait 1 000 cas de COVID-19, en date du 25 mai 2020 à 21 h (HE)</t>
    </r>
  </si>
  <si>
    <r>
      <t xml:space="preserve">Organisation mondiale de la santé. </t>
    </r>
    <r>
      <rPr>
        <u/>
        <sz val="9"/>
        <color rgb="FF0070C0"/>
        <rFont val="Arial"/>
        <family val="2"/>
      </rPr>
      <t>Rapports de situation sur la maladie à coronavirus (COVID-2019)</t>
    </r>
    <r>
      <rPr>
        <sz val="9"/>
        <rFont val="Arial"/>
        <family val="2"/>
      </rPr>
      <t xml:space="preserve"> (en anglais seulement). Consultés le 25 mai 2020.</t>
    </r>
  </si>
  <si>
    <r>
      <t xml:space="preserve">Organisation mondiale de la santé (Europe). </t>
    </r>
    <r>
      <rPr>
        <u/>
        <sz val="9"/>
        <color rgb="FF0070C0"/>
        <rFont val="Arial"/>
        <family val="2"/>
      </rPr>
      <t>Rapports sur l’éclosion de la maladie à coronavirus (COVID-19), par pays</t>
    </r>
    <r>
      <rPr>
        <sz val="9"/>
        <rFont val="Arial"/>
        <family val="2"/>
      </rPr>
      <t xml:space="preserve"> (en anglais seulement). Consultés le 25 mai 2020.</t>
    </r>
  </si>
  <si>
    <r>
      <t xml:space="preserve">Organisation de coopération et de développement économiques. </t>
    </r>
    <r>
      <rPr>
        <u/>
        <sz val="9"/>
        <color rgb="FF0070C0"/>
        <rFont val="Arial"/>
        <family val="2"/>
      </rPr>
      <t>Statistiques de l’OCDE sur la santé (ressources et utilisation des soins de longue durée)</t>
    </r>
    <r>
      <rPr>
        <sz val="9"/>
        <color theme="1"/>
        <rFont val="Arial"/>
        <family val="2"/>
      </rPr>
      <t>. Consultées le 15 mai 2020.</t>
    </r>
  </si>
  <si>
    <r>
      <t xml:space="preserve">Nations Unies, Département des affaires économiques et sociales, Division de la population. </t>
    </r>
    <r>
      <rPr>
        <i/>
        <u/>
        <sz val="9"/>
        <color rgb="FF0070C0"/>
        <rFont val="Arial"/>
        <family val="2"/>
      </rPr>
      <t>World Population Prospects 2019</t>
    </r>
    <r>
      <rPr>
        <sz val="9"/>
        <color theme="1"/>
        <rFont val="Arial"/>
        <family val="2"/>
      </rPr>
      <t>, 2019.</t>
    </r>
  </si>
  <si>
    <r>
      <t xml:space="preserve">Organisation mondiale de la santé. </t>
    </r>
    <r>
      <rPr>
        <u/>
        <sz val="9"/>
        <color rgb="FF0070C0"/>
        <rFont val="Arial"/>
        <family val="2"/>
      </rPr>
      <t>COVID-19 Health System Response Monitor</t>
    </r>
    <r>
      <rPr>
        <sz val="9"/>
        <rFont val="Arial"/>
        <family val="2"/>
      </rPr>
      <t xml:space="preserve"> (en anglais seulement). Consulté le 25 mai 2020. </t>
    </r>
  </si>
  <si>
    <t>• Analyse éclair</t>
  </si>
  <si>
    <t>Tableau 2  Caractéristiques et mesures de performance des soins de longue durée, 2017 à 2019</t>
  </si>
  <si>
    <r>
      <t xml:space="preserve">Tableau 2  </t>
    </r>
    <r>
      <rPr>
        <sz val="12"/>
        <color theme="1"/>
        <rFont val="Arial"/>
        <family val="2"/>
      </rPr>
      <t>Caractéristiques et mesures de performance des soins de longue durée, 2017 à 2019</t>
    </r>
  </si>
  <si>
    <t>n/d</t>
  </si>
  <si>
    <t>Pourcentage des personnes de 65 ans et plus qui résident dans un établissement de soins de longue durée</t>
  </si>
  <si>
    <t>La définition des soins de longue durée diffère aussi pour la déclaration à la base de données Statistiques de l’OCDE sur la santé.</t>
  </si>
  <si>
    <t xml:space="preserve">La définition des soins de longue durée de l’OCDE, dans le contexte de la déclaration liée à la COVID-19, varie d’un pays à l’autre. Au Canada, en Hongrie, en France et en Belgique, les soins de longue durée englobent autant les établissements de soins en hébergement avec des soins infirmiers 24 heures sur 24 que les établissements avec moins de soins, comme les maisons de retraite et les résidences avec services. Les données de l’Allemagne et des Pays-Bas comprennent les établissements communautaires comme les prisons, les refuges et les résidences pour personnes vivant avec un handicap, ainsi que les résidences avec services et les établissements de soins en hébergement. Les données de l’Italie et d’Israël portent seulement sur les résidences pour personnes âgées avec soins infirmiers intensifs. Les données de l’Autriche englobent les résidences pour personnes vivant avec un handicap. Les données de l’Australie, de l’Irlande, de la Norvège, du Portugal, de l’Espagne, de la Slovénie, du Royaume-Uni et des États-Unis comprennent les établissements de soins en hébergement, les centres de soins infirmiers et les établissements avec soins infirmiers spécialisés. </t>
  </si>
  <si>
    <t>Dans certains cas, les données de 2017-2018 n’étaient pas disponibles à l’échelle du pays. Les données les plus récentes de l’OCDE ont été utilisées pour ces pays.</t>
  </si>
  <si>
    <r>
      <t xml:space="preserve">Les catégories de modèle de soins sont basées sur la classification de l’OCDE tirée de </t>
    </r>
    <r>
      <rPr>
        <i/>
        <sz val="9"/>
        <color theme="1"/>
        <rFont val="Arial"/>
        <family val="2"/>
      </rPr>
      <t>Long-Term Care Reforms in OECD Countries</t>
    </r>
    <r>
      <rPr>
        <sz val="9"/>
        <color theme="1"/>
        <rFont val="Arial"/>
        <family val="2"/>
      </rPr>
      <t>.</t>
    </r>
  </si>
  <si>
    <r>
      <t xml:space="preserve">Statistique Canada. </t>
    </r>
    <r>
      <rPr>
        <u/>
        <sz val="9"/>
        <color rgb="FF0070C0"/>
        <rFont val="Arial"/>
        <family val="2"/>
      </rPr>
      <t>Tableaux de données, Recensement de 2016 : Type de logement collectif (16), âge (20) et sexe (3) pour la population dans les logements collectifs du Canada, provinces et territoires, Recensement de 2016 - Données intégrales (100 %)</t>
    </r>
    <r>
      <rPr>
        <sz val="9"/>
        <color theme="1"/>
        <rFont val="Arial"/>
        <family val="2"/>
      </rPr>
      <t>. Consultés le 25 mai 2020.</t>
    </r>
  </si>
  <si>
    <t>Utilisateurs d’un lecteur d’écran : Le tableau dans cet onglet s’intitule Tableau 3 : Interventions stratégiques annoncées ou mises en œuvre au moment où le pays comptait 1 000 cas de COVID-19, en date du 25 mai 2020 à 21 h (HE). Il commence à la cellule A4 et se termine à la cellule N21. Les remarques commencent à la cellule A22 et les sources, à la cellule A32. Un lien de retour à la table des matières se trouve dans la cellule A2.</t>
  </si>
  <si>
    <t>Utilisateurs d’un lecteur d’écran : Le tableau dans cet onglet s’intitule Tableau 2 : Caractéristiques et mesures de performance des soins de longue durée, 2017 à 2019. Il commence à la cellule A4 et se termine à la cellule L21. Les remarques commencent à la cellule A22 et les sources, à la cellule A34. Un lien de retour à la table des matières se trouve dans la cellule A2.</t>
  </si>
  <si>
    <r>
      <rPr>
        <sz val="9"/>
        <rFont val="Arial"/>
        <family val="2"/>
      </rPr>
      <t xml:space="preserve">National Institute on Ageing. </t>
    </r>
    <r>
      <rPr>
        <u/>
        <sz val="9"/>
        <color rgb="FF0070C0"/>
        <rFont val="Arial"/>
        <family val="2"/>
      </rPr>
      <t>NIA Long-Term Care COVID-19 Tracker</t>
    </r>
    <r>
      <rPr>
        <sz val="9"/>
        <rFont val="Arial"/>
        <family val="2"/>
      </rPr>
      <t>. Consulté le 25 mai 2020.</t>
    </r>
  </si>
  <si>
    <t>Utilisateurs d’un lecteur d’écran : Le tableau dans cet onglet s’intitule Tableau 1 : Portrait de la situation en lien avec la COVID-19 dans les établissements de soins de longue durée en date du 25 mai 2020 à 21 h (HE). Il commence à la cellule A4 et se termine à la cellule I21. Les remarques commencent à la cellule A22 et les sources, à la cellule A28.</t>
  </si>
  <si>
    <t>• données de surveillance officielles ou résumés épidémiologiques sur la COVID-19 pour les établissements de soins de longue durée du pays;</t>
  </si>
  <si>
    <t>* Les données de l’OCDE ont été utilisées pour tous les pays sauf le Canada, pour lequel les données du Recensement de 2016 ont été utilisées. La définition des soins de longue durée varie d’un pays à l’autre.</t>
  </si>
  <si>
    <t>n.d. : données non disponibles en raison d’une déclaration insuffisante à l’échelle nationale.</t>
  </si>
  <si>
    <t>Les données du Canada, de l’Allemagne, de la Hongrie, des Pays-Bas et de la Norvège comprennent les centres de soins infirmiers, les maisons de retraite et les résidences pour personnes vivant avec un handicap ou ayant des besoins en santé mentale. Les données de la Belgique, de l’Irlande et de l’Espagne comprennent  les centres de soins infirmiers et les maisons de retraite. Les données de l’Australie, d’Israël et des États-Unis comprennent les centres de soins infirmiers ou les lits avec soins infirmiers offerts en tout temps. La définition des soins de longue durée n’est pas fournie pour le Portugal et la France.</t>
  </si>
  <si>
    <t>Les données des pays pour lesquels les données n’étaient pas disponibles sont celles de leur année de données la plus récente.</t>
  </si>
  <si>
    <r>
      <rPr>
        <sz val="9"/>
        <color theme="1"/>
        <rFont val="Arial"/>
        <family val="2"/>
      </rPr>
      <t xml:space="preserve">Organisation de coopération et de développement économiques. </t>
    </r>
    <r>
      <rPr>
        <i/>
        <u/>
        <sz val="9"/>
        <color rgb="FF0070C0"/>
        <rFont val="Arial"/>
        <family val="2"/>
      </rPr>
      <t>Panorama de la santé 2019</t>
    </r>
    <r>
      <rPr>
        <sz val="9"/>
        <color theme="1"/>
        <rFont val="Arial"/>
        <family val="2"/>
      </rPr>
      <t>, 2019.</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</si>
</sst>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 #,##0.00_-;_-* &quot;-&quot;??_-;_-@_-"/>
    <numFmt numFmtId="164" formatCode="0.0"/>
    <numFmt numFmtId="165" formatCode="_-* #,##0_-;\-* #,##0_-;_-* &quot;-&quot;??_-;_-@_-"/>
    <numFmt numFmtId="166" formatCode="0.0%"/>
  </numFmts>
  <fonts count="40" x14ac:knownFonts="1">
    <font>
      <sz val="11"/>
      <color theme="1"/>
      <name val="Calibri"/>
      <family val="2"/>
      <scheme val="minor"/>
    </font>
    <font>
      <sz val="11"/>
      <color theme="1"/>
      <name val="Calibri"/>
      <family val="2"/>
      <scheme val="minor"/>
    </font>
    <font>
      <sz val="11"/>
      <color theme="1"/>
      <name val="Arial"/>
      <family val="2"/>
    </font>
    <font>
      <sz val="11"/>
      <name val="Arial"/>
      <family val="2"/>
    </font>
    <font>
      <sz val="30"/>
      <name val="Calibri"/>
      <family val="2"/>
    </font>
    <font>
      <sz val="24"/>
      <name val="Calibri"/>
      <family val="2"/>
    </font>
    <font>
      <u/>
      <sz val="11"/>
      <color rgb="FF0070C0"/>
      <name val="Arial"/>
      <family val="2"/>
    </font>
    <font>
      <sz val="30"/>
      <color theme="1"/>
      <name val="Arial"/>
      <family val="2"/>
    </font>
    <font>
      <sz val="24"/>
      <name val="Calibri"/>
      <family val="2"/>
      <scheme val="minor"/>
    </font>
    <font>
      <sz val="12"/>
      <color theme="1"/>
      <name val="Calibri"/>
      <family val="2"/>
      <scheme val="minor"/>
    </font>
    <font>
      <sz val="10"/>
      <name val="Arial"/>
      <family val="2"/>
    </font>
    <font>
      <sz val="11"/>
      <color rgb="FF000000"/>
      <name val="Arial"/>
      <family val="2"/>
    </font>
    <font>
      <b/>
      <sz val="12"/>
      <color theme="1"/>
      <name val="Arial"/>
      <family val="2"/>
    </font>
    <font>
      <b/>
      <sz val="11"/>
      <color rgb="FFFFFFFF"/>
      <name val="Arial"/>
      <family val="2"/>
    </font>
    <font>
      <b/>
      <sz val="11"/>
      <color rgb="FF000000"/>
      <name val="Arial"/>
      <family val="2"/>
    </font>
    <font>
      <b/>
      <sz val="9"/>
      <color rgb="FF000000"/>
      <name val="Arial"/>
      <family val="2"/>
    </font>
    <font>
      <sz val="9"/>
      <color rgb="FF000000"/>
      <name val="Arial"/>
      <family val="2"/>
    </font>
    <font>
      <sz val="9"/>
      <color theme="1"/>
      <name val="Calibri"/>
      <family val="2"/>
      <scheme val="minor"/>
    </font>
    <font>
      <sz val="9"/>
      <color theme="1"/>
      <name val="Arial"/>
      <family val="2"/>
    </font>
    <font>
      <sz val="11"/>
      <color theme="0"/>
      <name val="Calibri"/>
      <family val="2"/>
      <scheme val="minor"/>
    </font>
    <font>
      <sz val="30"/>
      <name val="Calibri"/>
      <family val="2"/>
      <scheme val="minor"/>
    </font>
    <font>
      <sz val="30"/>
      <name val="Arial"/>
      <family val="2"/>
    </font>
    <font>
      <sz val="11"/>
      <name val="Calibri"/>
      <family val="2"/>
      <scheme val="minor"/>
    </font>
    <font>
      <sz val="15"/>
      <name val="Calibri"/>
      <family val="2"/>
      <scheme val="minor"/>
    </font>
    <font>
      <b/>
      <sz val="11"/>
      <color theme="0"/>
      <name val="Arial"/>
      <family val="2"/>
    </font>
    <font>
      <sz val="9"/>
      <name val="Arial"/>
      <family val="2"/>
    </font>
    <font>
      <sz val="9"/>
      <name val="Calibri"/>
      <family val="2"/>
      <scheme val="minor"/>
    </font>
    <font>
      <b/>
      <sz val="9"/>
      <name val="Arial"/>
      <family val="2"/>
    </font>
    <font>
      <vertAlign val="superscript"/>
      <sz val="11"/>
      <color theme="1"/>
      <name val="Arial"/>
      <family val="2"/>
    </font>
    <font>
      <i/>
      <sz val="11"/>
      <color rgb="FF000000"/>
      <name val="Arial"/>
      <family val="2"/>
    </font>
    <font>
      <b/>
      <sz val="18"/>
      <name val="Calibri"/>
      <family val="2"/>
      <scheme val="minor"/>
    </font>
    <font>
      <sz val="12"/>
      <color theme="1"/>
      <name val="Arial"/>
      <family val="2"/>
    </font>
    <font>
      <b/>
      <sz val="9"/>
      <color theme="1"/>
      <name val="Arial"/>
      <family val="2"/>
    </font>
    <font>
      <i/>
      <sz val="9"/>
      <color theme="1"/>
      <name val="Arial"/>
      <family val="2"/>
    </font>
    <font>
      <i/>
      <sz val="11"/>
      <name val="Arial"/>
      <family val="2"/>
    </font>
    <font>
      <vertAlign val="superscript"/>
      <sz val="9"/>
      <name val="Arial"/>
      <family val="2"/>
    </font>
    <font>
      <u/>
      <sz val="9"/>
      <color rgb="FF0070C0"/>
      <name val="Arial"/>
      <family val="2"/>
    </font>
    <font>
      <b/>
      <sz val="12"/>
      <name val="Arial"/>
      <family val="2"/>
    </font>
    <font>
      <sz val="12"/>
      <name val="Arial"/>
      <family val="2"/>
    </font>
    <font>
      <i/>
      <u/>
      <sz val="9"/>
      <color rgb="FF0070C0"/>
      <name val="Arial"/>
      <family val="2"/>
    </font>
  </fonts>
  <fills count="6">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rgb="FF58595B"/>
        <bgColor indexed="64"/>
      </patternFill>
    </fill>
    <fill>
      <patternFill patternType="solid">
        <fgColor rgb="FFFFFFFF"/>
        <bgColor indexed="64"/>
      </patternFill>
    </fill>
  </fills>
  <borders count="9">
    <border>
      <left/>
      <right/>
      <top/>
      <bottom/>
      <diagonal/>
    </border>
    <border>
      <left/>
      <right style="thin">
        <color theme="1"/>
      </right>
      <top style="thin">
        <color theme="1"/>
      </top>
      <bottom style="thin">
        <color theme="1"/>
      </bottom>
      <diagonal/>
    </border>
    <border>
      <left style="thin">
        <color theme="1"/>
      </left>
      <right style="thin">
        <color theme="1"/>
      </right>
      <top style="thin">
        <color theme="1"/>
      </top>
      <bottom style="thin">
        <color theme="1"/>
      </bottom>
      <diagonal/>
    </border>
    <border>
      <left style="thin">
        <color theme="1"/>
      </left>
      <right/>
      <top style="thin">
        <color theme="1"/>
      </top>
      <bottom style="thin">
        <color theme="1"/>
      </bottom>
      <diagonal/>
    </border>
    <border>
      <left/>
      <right style="thin">
        <color theme="0"/>
      </right>
      <top style="thin">
        <color theme="1"/>
      </top>
      <bottom style="thin">
        <color theme="1"/>
      </bottom>
      <diagonal/>
    </border>
    <border>
      <left style="thin">
        <color theme="0"/>
      </left>
      <right style="thin">
        <color theme="0"/>
      </right>
      <top style="thin">
        <color theme="1"/>
      </top>
      <bottom style="thin">
        <color theme="1"/>
      </bottom>
      <diagonal/>
    </border>
    <border>
      <left style="thin">
        <color theme="0"/>
      </left>
      <right/>
      <top style="thin">
        <color theme="1"/>
      </top>
      <bottom style="thin">
        <color theme="1"/>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11">
    <xf numFmtId="0" fontId="0" fillId="0" borderId="0"/>
    <xf numFmtId="43" fontId="1" fillId="0" borderId="0" applyFont="0" applyFill="0" applyBorder="0" applyAlignment="0" applyProtection="0"/>
    <xf numFmtId="0" fontId="2" fillId="0" borderId="0"/>
    <xf numFmtId="0" fontId="4" fillId="0" borderId="0" applyNumberFormat="0" applyFill="0" applyProtection="0">
      <alignment horizontal="left" vertical="top"/>
    </xf>
    <xf numFmtId="0" fontId="5" fillId="0" borderId="0" applyNumberFormat="0" applyProtection="0">
      <alignment horizontal="left" vertical="top"/>
    </xf>
    <xf numFmtId="49" fontId="6" fillId="0" borderId="0" applyFill="0" applyBorder="0" applyAlignment="0" applyProtection="0"/>
    <xf numFmtId="0" fontId="3" fillId="0" borderId="0" applyNumberFormat="0" applyProtection="0">
      <alignment horizontal="left" vertical="top" wrapText="1"/>
    </xf>
    <xf numFmtId="0" fontId="2" fillId="0" borderId="0"/>
    <xf numFmtId="0" fontId="10" fillId="0" borderId="0"/>
    <xf numFmtId="0" fontId="10" fillId="0" borderId="0"/>
    <xf numFmtId="9" fontId="1" fillId="0" borderId="0" applyFont="0" applyFill="0" applyBorder="0" applyAlignment="0" applyProtection="0"/>
  </cellStyleXfs>
  <cellXfs count="130">
    <xf numFmtId="0" fontId="0" fillId="0" borderId="0" xfId="0"/>
    <xf numFmtId="0" fontId="4" fillId="0" borderId="0" xfId="3" applyFont="1" applyAlignment="1">
      <alignment horizontal="left" vertical="top" wrapText="1"/>
    </xf>
    <xf numFmtId="0" fontId="3" fillId="0" borderId="0" xfId="2" applyFont="1" applyAlignment="1"/>
    <xf numFmtId="0" fontId="3" fillId="0" borderId="0" xfId="2" applyFont="1"/>
    <xf numFmtId="0" fontId="3" fillId="0" borderId="0" xfId="2" applyFont="1" applyAlignment="1">
      <alignment vertical="top" wrapText="1"/>
    </xf>
    <xf numFmtId="0" fontId="3" fillId="0" borderId="0" xfId="2" applyFont="1" applyAlignment="1">
      <alignment wrapText="1"/>
    </xf>
    <xf numFmtId="0" fontId="5" fillId="0" borderId="0" xfId="4" applyAlignment="1">
      <alignment horizontal="left" vertical="top"/>
    </xf>
    <xf numFmtId="0" fontId="3" fillId="0" borderId="0" xfId="6" applyAlignment="1">
      <alignment vertical="top" wrapText="1"/>
    </xf>
    <xf numFmtId="0" fontId="3" fillId="0" borderId="0" xfId="6" applyAlignment="1">
      <alignment wrapText="1"/>
    </xf>
    <xf numFmtId="0" fontId="2" fillId="0" borderId="0" xfId="2"/>
    <xf numFmtId="0" fontId="2" fillId="0" borderId="0" xfId="2" applyAlignment="1">
      <alignment vertical="top"/>
    </xf>
    <xf numFmtId="0" fontId="5" fillId="0" borderId="0" xfId="4" applyAlignment="1">
      <alignment vertical="top" wrapText="1"/>
    </xf>
    <xf numFmtId="0" fontId="5" fillId="0" borderId="0" xfId="4" applyAlignment="1">
      <alignment vertical="top"/>
    </xf>
    <xf numFmtId="49" fontId="6" fillId="0" borderId="0" xfId="5" applyAlignment="1">
      <alignment vertical="top"/>
    </xf>
    <xf numFmtId="0" fontId="7" fillId="0" borderId="0" xfId="2" applyFont="1" applyAlignment="1">
      <alignment vertical="top"/>
    </xf>
    <xf numFmtId="0" fontId="2" fillId="0" borderId="0" xfId="2" applyAlignment="1">
      <alignment wrapText="1"/>
    </xf>
    <xf numFmtId="0" fontId="11" fillId="0" borderId="0" xfId="8" applyNumberFormat="1" applyFont="1" applyFill="1" applyBorder="1" applyAlignment="1">
      <alignment horizontal="center"/>
    </xf>
    <xf numFmtId="164" fontId="11" fillId="0" borderId="0" xfId="8" applyNumberFormat="1" applyFont="1" applyFill="1" applyBorder="1" applyAlignment="1">
      <alignment horizontal="right"/>
    </xf>
    <xf numFmtId="165" fontId="0" fillId="0" borderId="0" xfId="1" applyNumberFormat="1" applyFont="1" applyFill="1"/>
    <xf numFmtId="0" fontId="2" fillId="0" borderId="0" xfId="2" applyAlignment="1"/>
    <xf numFmtId="49" fontId="6" fillId="0" borderId="0" xfId="5"/>
    <xf numFmtId="0" fontId="15" fillId="0" borderId="0" xfId="9" applyNumberFormat="1" applyFont="1" applyFill="1" applyBorder="1" applyAlignment="1"/>
    <xf numFmtId="0" fontId="0" fillId="2" borderId="0" xfId="0" applyFill="1"/>
    <xf numFmtId="0" fontId="0" fillId="0" borderId="0" xfId="0" applyAlignment="1">
      <alignment vertical="top"/>
    </xf>
    <xf numFmtId="0" fontId="16" fillId="0" borderId="0" xfId="9" applyNumberFormat="1" applyFont="1" applyFill="1" applyBorder="1" applyAlignment="1"/>
    <xf numFmtId="0" fontId="11" fillId="0" borderId="0" xfId="0" applyFont="1" applyAlignment="1"/>
    <xf numFmtId="49" fontId="6" fillId="0" borderId="0" xfId="5" applyAlignment="1">
      <alignment vertical="center"/>
    </xf>
    <xf numFmtId="0" fontId="3" fillId="0" borderId="0" xfId="4" applyFont="1" applyAlignment="1">
      <alignment wrapText="1"/>
    </xf>
    <xf numFmtId="0" fontId="3" fillId="0" borderId="0" xfId="4" applyFont="1" applyAlignment="1"/>
    <xf numFmtId="49" fontId="3" fillId="0" borderId="0" xfId="5" applyFont="1" applyAlignment="1">
      <alignment wrapText="1"/>
    </xf>
    <xf numFmtId="0" fontId="2" fillId="0" borderId="0" xfId="0" applyFont="1" applyAlignment="1">
      <alignment vertical="top"/>
    </xf>
    <xf numFmtId="0" fontId="9" fillId="0" borderId="0" xfId="2" applyFont="1" applyFill="1" applyAlignment="1">
      <alignment vertical="top" wrapText="1"/>
    </xf>
    <xf numFmtId="0" fontId="8" fillId="0" borderId="0" xfId="7" applyFont="1" applyAlignment="1">
      <alignment vertical="top"/>
    </xf>
    <xf numFmtId="49" fontId="6" fillId="0" borderId="0" xfId="5" applyAlignment="1">
      <alignment vertical="top" wrapText="1"/>
    </xf>
    <xf numFmtId="0" fontId="3" fillId="0" borderId="0" xfId="0" applyFont="1" applyAlignment="1">
      <alignment vertical="top" wrapText="1"/>
    </xf>
    <xf numFmtId="0" fontId="3" fillId="0" borderId="0" xfId="0" applyFont="1" applyFill="1" applyAlignment="1">
      <alignment vertical="top" wrapText="1"/>
    </xf>
    <xf numFmtId="0" fontId="3" fillId="3" borderId="0" xfId="0" applyFont="1" applyFill="1" applyAlignment="1">
      <alignment vertical="top" wrapText="1"/>
    </xf>
    <xf numFmtId="0" fontId="0" fillId="2" borderId="0" xfId="0" applyNumberFormat="1" applyFill="1"/>
    <xf numFmtId="0" fontId="6" fillId="0" borderId="0" xfId="5" applyNumberFormat="1" applyAlignment="1">
      <alignment vertical="top"/>
    </xf>
    <xf numFmtId="0" fontId="0" fillId="0" borderId="0" xfId="0" applyNumberFormat="1" applyAlignment="1">
      <alignment vertical="top"/>
    </xf>
    <xf numFmtId="0" fontId="0" fillId="0" borderId="0" xfId="0" applyNumberFormat="1"/>
    <xf numFmtId="0" fontId="17" fillId="0" borderId="0" xfId="0" applyFont="1"/>
    <xf numFmtId="0" fontId="18" fillId="0" borderId="0" xfId="0" applyFont="1"/>
    <xf numFmtId="0" fontId="0" fillId="0" borderId="0" xfId="0" applyAlignment="1">
      <alignment horizontal="right"/>
    </xf>
    <xf numFmtId="0" fontId="17" fillId="0" borderId="0" xfId="0" applyNumberFormat="1" applyFont="1"/>
    <xf numFmtId="0" fontId="20" fillId="0" borderId="0" xfId="7" applyFont="1" applyAlignment="1">
      <alignment vertical="top" wrapText="1"/>
    </xf>
    <xf numFmtId="0" fontId="21" fillId="0" borderId="0" xfId="7" applyFont="1" applyAlignment="1">
      <alignment vertical="top"/>
    </xf>
    <xf numFmtId="0" fontId="22" fillId="3" borderId="0" xfId="0" applyFont="1" applyFill="1"/>
    <xf numFmtId="0" fontId="3" fillId="0" borderId="0" xfId="7" applyFont="1" applyAlignment="1">
      <alignment vertical="top" wrapText="1"/>
    </xf>
    <xf numFmtId="0" fontId="20" fillId="0" borderId="0" xfId="0" applyFont="1" applyAlignment="1">
      <alignment horizontal="left" vertical="top"/>
    </xf>
    <xf numFmtId="0" fontId="3" fillId="0" borderId="0" xfId="0" applyFont="1"/>
    <xf numFmtId="0" fontId="8" fillId="0" borderId="0" xfId="0" applyFont="1" applyAlignment="1">
      <alignment horizontal="left" vertical="top"/>
    </xf>
    <xf numFmtId="0" fontId="23" fillId="0" borderId="0" xfId="0" applyFont="1"/>
    <xf numFmtId="0" fontId="22" fillId="0" borderId="0" xfId="0" applyFont="1"/>
    <xf numFmtId="0" fontId="3" fillId="0" borderId="0" xfId="7" applyFont="1"/>
    <xf numFmtId="0" fontId="25" fillId="0" borderId="0" xfId="9" applyNumberFormat="1" applyFont="1" applyFill="1" applyBorder="1" applyAlignment="1"/>
    <xf numFmtId="0" fontId="22" fillId="0" borderId="0" xfId="0" applyNumberFormat="1" applyFont="1"/>
    <xf numFmtId="0" fontId="22" fillId="0" borderId="0" xfId="0" applyFont="1" applyAlignment="1">
      <alignment horizontal="right"/>
    </xf>
    <xf numFmtId="0" fontId="25" fillId="0" borderId="0" xfId="0" applyFont="1"/>
    <xf numFmtId="0" fontId="26" fillId="0" borderId="0" xfId="0" applyNumberFormat="1" applyFont="1"/>
    <xf numFmtId="0" fontId="26" fillId="0" borderId="0" xfId="0" applyFont="1"/>
    <xf numFmtId="0" fontId="26" fillId="0" borderId="0" xfId="0" applyFont="1" applyAlignment="1">
      <alignment horizontal="right"/>
    </xf>
    <xf numFmtId="0" fontId="27" fillId="0" borderId="0" xfId="9" applyNumberFormat="1" applyFont="1" applyFill="1" applyBorder="1" applyAlignment="1"/>
    <xf numFmtId="0" fontId="19" fillId="0" borderId="0" xfId="0" applyFont="1"/>
    <xf numFmtId="0" fontId="22" fillId="0" borderId="0" xfId="0" applyFont="1" applyAlignment="1">
      <alignment vertical="top"/>
    </xf>
    <xf numFmtId="0" fontId="2" fillId="2" borderId="0" xfId="2" applyFont="1" applyFill="1" applyAlignment="1">
      <alignment vertical="top"/>
    </xf>
    <xf numFmtId="0" fontId="30" fillId="0" borderId="0" xfId="7" applyFont="1" applyAlignment="1">
      <alignment horizontal="left" vertical="top" wrapText="1"/>
    </xf>
    <xf numFmtId="0" fontId="18" fillId="0" borderId="0" xfId="9" applyNumberFormat="1" applyFont="1" applyFill="1" applyBorder="1" applyAlignment="1"/>
    <xf numFmtId="0" fontId="12" fillId="0" borderId="0" xfId="0" applyFont="1" applyBorder="1" applyAlignment="1">
      <alignment vertical="top"/>
    </xf>
    <xf numFmtId="0" fontId="14" fillId="0" borderId="1" xfId="9" applyNumberFormat="1" applyFont="1" applyBorder="1" applyAlignment="1">
      <alignment horizontal="left" vertical="top"/>
    </xf>
    <xf numFmtId="3" fontId="2" fillId="0" borderId="2" xfId="0" applyNumberFormat="1" applyFont="1" applyFill="1" applyBorder="1" applyAlignment="1">
      <alignment vertical="top" wrapText="1"/>
    </xf>
    <xf numFmtId="3" fontId="2" fillId="0" borderId="2" xfId="0" applyNumberFormat="1" applyFont="1" applyBorder="1" applyAlignment="1">
      <alignment vertical="top" wrapText="1"/>
    </xf>
    <xf numFmtId="0" fontId="14" fillId="0" borderId="1" xfId="9" applyNumberFormat="1" applyFont="1" applyFill="1" applyBorder="1" applyAlignment="1">
      <alignment horizontal="left" vertical="top"/>
    </xf>
    <xf numFmtId="3" fontId="2" fillId="0" borderId="2" xfId="0" applyNumberFormat="1" applyFont="1" applyFill="1" applyBorder="1" applyAlignment="1">
      <alignment horizontal="right" vertical="top" wrapText="1"/>
    </xf>
    <xf numFmtId="0" fontId="13" fillId="4" borderId="4" xfId="9" applyNumberFormat="1" applyFont="1" applyFill="1" applyBorder="1" applyAlignment="1">
      <alignment horizontal="left" wrapText="1"/>
    </xf>
    <xf numFmtId="0" fontId="13" fillId="4" borderId="5" xfId="9" applyNumberFormat="1" applyFont="1" applyFill="1" applyBorder="1" applyAlignment="1">
      <alignment horizontal="center" wrapText="1"/>
    </xf>
    <xf numFmtId="0" fontId="24" fillId="4" borderId="5" xfId="9" applyNumberFormat="1" applyFont="1" applyFill="1" applyBorder="1" applyAlignment="1">
      <alignment horizontal="center" wrapText="1"/>
    </xf>
    <xf numFmtId="0" fontId="13" fillId="4" borderId="6" xfId="9" applyNumberFormat="1" applyFont="1" applyFill="1" applyBorder="1" applyAlignment="1">
      <alignment horizontal="center" wrapText="1"/>
    </xf>
    <xf numFmtId="0" fontId="17" fillId="0" borderId="0" xfId="0" applyFont="1" applyAlignment="1">
      <alignment horizontal="right"/>
    </xf>
    <xf numFmtId="0" fontId="32" fillId="0" borderId="0" xfId="9" applyNumberFormat="1" applyFont="1" applyFill="1" applyBorder="1" applyAlignment="1"/>
    <xf numFmtId="0" fontId="18" fillId="0" borderId="0" xfId="0" applyFont="1" applyAlignment="1">
      <alignment horizontal="left" vertical="center"/>
    </xf>
    <xf numFmtId="166" fontId="2" fillId="0" borderId="2" xfId="10" applyNumberFormat="1" applyFont="1" applyFill="1" applyBorder="1" applyAlignment="1">
      <alignment vertical="top" wrapText="1"/>
    </xf>
    <xf numFmtId="0" fontId="2" fillId="0" borderId="2" xfId="0" applyFont="1" applyFill="1" applyBorder="1" applyAlignment="1">
      <alignment horizontal="right" vertical="top" wrapText="1"/>
    </xf>
    <xf numFmtId="164" fontId="2" fillId="0" borderId="2" xfId="10" applyNumberFormat="1" applyFont="1" applyFill="1" applyBorder="1" applyAlignment="1">
      <alignment vertical="top" wrapText="1"/>
    </xf>
    <xf numFmtId="164" fontId="2" fillId="0" borderId="3" xfId="10" applyNumberFormat="1" applyFont="1" applyFill="1" applyBorder="1" applyAlignment="1">
      <alignment vertical="top" wrapText="1"/>
    </xf>
    <xf numFmtId="166" fontId="2" fillId="0" borderId="2" xfId="10" applyNumberFormat="1" applyFont="1" applyFill="1" applyBorder="1" applyAlignment="1">
      <alignment horizontal="right" vertical="top" wrapText="1"/>
    </xf>
    <xf numFmtId="9" fontId="2" fillId="0" borderId="2" xfId="10" applyFont="1" applyFill="1" applyBorder="1" applyAlignment="1">
      <alignment vertical="top" wrapText="1"/>
    </xf>
    <xf numFmtId="49" fontId="2" fillId="0" borderId="2" xfId="1" applyNumberFormat="1" applyFont="1" applyBorder="1" applyAlignment="1">
      <alignment vertical="top"/>
    </xf>
    <xf numFmtId="49" fontId="2" fillId="0" borderId="3" xfId="1" applyNumberFormat="1" applyFont="1" applyBorder="1" applyAlignment="1">
      <alignment vertical="top"/>
    </xf>
    <xf numFmtId="0" fontId="24" fillId="4" borderId="4" xfId="9" applyNumberFormat="1" applyFont="1" applyFill="1" applyBorder="1" applyAlignment="1">
      <alignment horizontal="left" wrapText="1"/>
    </xf>
    <xf numFmtId="0" fontId="24" fillId="4" borderId="6" xfId="9" applyNumberFormat="1" applyFont="1" applyFill="1" applyBorder="1" applyAlignment="1">
      <alignment horizontal="center" wrapText="1"/>
    </xf>
    <xf numFmtId="0" fontId="25" fillId="0" borderId="0" xfId="9" applyNumberFormat="1" applyFont="1" applyFill="1" applyBorder="1" applyAlignment="1">
      <alignment horizontal="left" vertical="top"/>
    </xf>
    <xf numFmtId="49" fontId="6" fillId="0" borderId="0" xfId="5" applyFont="1" applyAlignment="1">
      <alignment vertical="top" wrapText="1"/>
    </xf>
    <xf numFmtId="49" fontId="25" fillId="0" borderId="0" xfId="5" applyFont="1" applyFill="1" applyBorder="1" applyAlignment="1"/>
    <xf numFmtId="3" fontId="3" fillId="0" borderId="7" xfId="0" applyNumberFormat="1" applyFont="1" applyFill="1" applyBorder="1" applyAlignment="1">
      <alignment vertical="top" wrapText="1"/>
    </xf>
    <xf numFmtId="164" fontId="3" fillId="0" borderId="1" xfId="1" applyNumberFormat="1" applyFont="1" applyBorder="1" applyAlignment="1">
      <alignment vertical="top"/>
    </xf>
    <xf numFmtId="164" fontId="3" fillId="0" borderId="2" xfId="1" applyNumberFormat="1" applyFont="1" applyBorder="1" applyAlignment="1">
      <alignment vertical="top"/>
    </xf>
    <xf numFmtId="164" fontId="3" fillId="0" borderId="3" xfId="1" applyNumberFormat="1" applyFont="1" applyBorder="1" applyAlignment="1">
      <alignment vertical="top"/>
    </xf>
    <xf numFmtId="3" fontId="3" fillId="0" borderId="7" xfId="0" applyNumberFormat="1" applyFont="1" applyBorder="1" applyAlignment="1">
      <alignment vertical="top" wrapText="1"/>
    </xf>
    <xf numFmtId="164" fontId="3" fillId="0" borderId="2" xfId="1" applyNumberFormat="1" applyFont="1" applyFill="1" applyBorder="1" applyAlignment="1">
      <alignment vertical="top"/>
    </xf>
    <xf numFmtId="164" fontId="3" fillId="0" borderId="1" xfId="1" applyNumberFormat="1" applyFont="1" applyBorder="1" applyAlignment="1">
      <alignment horizontal="right" vertical="top"/>
    </xf>
    <xf numFmtId="164" fontId="3" fillId="0" borderId="3" xfId="1" applyNumberFormat="1" applyFont="1" applyBorder="1" applyAlignment="1">
      <alignment horizontal="right" vertical="top"/>
    </xf>
    <xf numFmtId="0" fontId="3" fillId="0" borderId="3" xfId="0" applyFont="1" applyBorder="1" applyAlignment="1">
      <alignment horizontal="right" vertical="top"/>
    </xf>
    <xf numFmtId="164" fontId="3" fillId="5" borderId="8" xfId="0" applyNumberFormat="1" applyFont="1" applyFill="1" applyBorder="1" applyAlignment="1">
      <alignment vertical="top" wrapText="1"/>
    </xf>
    <xf numFmtId="0" fontId="37" fillId="0" borderId="0" xfId="0" applyFont="1" applyBorder="1" applyAlignment="1">
      <alignment vertical="top"/>
    </xf>
    <xf numFmtId="0" fontId="25" fillId="0" borderId="0" xfId="9" applyNumberFormat="1" applyFont="1" applyBorder="1" applyAlignment="1">
      <alignment horizontal="left" vertical="top"/>
    </xf>
    <xf numFmtId="164" fontId="3" fillId="0" borderId="0" xfId="1" applyNumberFormat="1" applyFont="1" applyBorder="1" applyAlignment="1">
      <alignment vertical="top"/>
    </xf>
    <xf numFmtId="49" fontId="25" fillId="0" borderId="0" xfId="5" applyFont="1" applyFill="1" applyBorder="1" applyAlignment="1">
      <alignment horizontal="left"/>
    </xf>
    <xf numFmtId="49" fontId="18" fillId="0" borderId="0" xfId="5" applyFont="1" applyFill="1" applyBorder="1" applyAlignment="1">
      <alignment horizontal="left"/>
    </xf>
    <xf numFmtId="49" fontId="18" fillId="0" borderId="0" xfId="5" applyFont="1" applyFill="1" applyBorder="1" applyAlignment="1">
      <alignment horizontal="left"/>
    </xf>
    <xf numFmtId="49" fontId="18" fillId="0" borderId="0" xfId="5" applyFont="1" applyAlignment="1">
      <alignment horizontal="left"/>
    </xf>
    <xf numFmtId="0" fontId="2" fillId="0" borderId="0" xfId="7" applyFont="1" applyAlignment="1">
      <alignment vertical="top" wrapText="1"/>
    </xf>
    <xf numFmtId="164" fontId="2" fillId="0" borderId="2" xfId="0" applyNumberFormat="1" applyFont="1" applyBorder="1" applyAlignment="1">
      <alignment vertical="top" wrapText="1"/>
    </xf>
    <xf numFmtId="3" fontId="2" fillId="0" borderId="2" xfId="0" applyNumberFormat="1" applyFont="1" applyBorder="1" applyAlignment="1">
      <alignment horizontal="right" vertical="top" wrapText="1"/>
    </xf>
    <xf numFmtId="164" fontId="2" fillId="0" borderId="2" xfId="10" applyNumberFormat="1" applyFont="1" applyFill="1" applyBorder="1" applyAlignment="1">
      <alignment horizontal="right" vertical="top" wrapText="1"/>
    </xf>
    <xf numFmtId="0" fontId="2" fillId="2" borderId="0" xfId="9" applyNumberFormat="1" applyFont="1" applyFill="1" applyBorder="1" applyAlignment="1">
      <alignment horizontal="left"/>
    </xf>
    <xf numFmtId="0" fontId="1" fillId="2" borderId="0" xfId="0" applyFont="1" applyFill="1"/>
    <xf numFmtId="0" fontId="1" fillId="2" borderId="0" xfId="0" applyNumberFormat="1" applyFont="1" applyFill="1"/>
    <xf numFmtId="0" fontId="11" fillId="0" borderId="0" xfId="7" applyFont="1" applyAlignment="1">
      <alignment vertical="top" wrapText="1"/>
    </xf>
    <xf numFmtId="49" fontId="36" fillId="0" borderId="0" xfId="5" applyFont="1" applyFill="1" applyBorder="1" applyAlignment="1">
      <alignment horizontal="left"/>
    </xf>
    <xf numFmtId="0" fontId="25" fillId="0" borderId="0" xfId="9" applyNumberFormat="1" applyFont="1" applyFill="1" applyBorder="1" applyAlignment="1">
      <alignment horizontal="left" vertical="top" wrapText="1"/>
    </xf>
    <xf numFmtId="0" fontId="0" fillId="0" borderId="0" xfId="0" applyAlignment="1">
      <alignment horizontal="left" vertical="top" wrapText="1"/>
    </xf>
    <xf numFmtId="49" fontId="25" fillId="0" borderId="0" xfId="5" applyFont="1" applyFill="1" applyBorder="1" applyAlignment="1">
      <alignment horizontal="left"/>
    </xf>
    <xf numFmtId="49" fontId="18" fillId="0" borderId="0" xfId="5" applyFont="1" applyFill="1" applyBorder="1" applyAlignment="1">
      <alignment horizontal="left"/>
    </xf>
    <xf numFmtId="0" fontId="18" fillId="0" borderId="0" xfId="9" applyNumberFormat="1" applyFont="1" applyFill="1" applyBorder="1" applyAlignment="1">
      <alignment wrapText="1"/>
    </xf>
    <xf numFmtId="0" fontId="0" fillId="0" borderId="0" xfId="0" applyAlignment="1">
      <alignment wrapText="1"/>
    </xf>
    <xf numFmtId="49" fontId="18" fillId="0" borderId="0" xfId="5" applyFont="1" applyAlignment="1">
      <alignment horizontal="left"/>
    </xf>
    <xf numFmtId="0" fontId="0" fillId="0" borderId="0" xfId="0" applyAlignment="1"/>
    <xf numFmtId="0" fontId="25" fillId="0" borderId="0" xfId="9" applyNumberFormat="1" applyFont="1" applyBorder="1" applyAlignment="1">
      <alignment horizontal="left" vertical="top" wrapText="1"/>
    </xf>
    <xf numFmtId="0" fontId="22" fillId="0" borderId="0" xfId="0" applyFont="1" applyAlignment="1">
      <alignment vertical="top" wrapText="1"/>
    </xf>
  </cellXfs>
  <cellStyles count="11">
    <cellStyle name="Body_text" xfId="6"/>
    <cellStyle name="Comma" xfId="1" builtinId="3"/>
    <cellStyle name="Heading 1 2" xfId="3"/>
    <cellStyle name="Heading 2 2" xfId="4"/>
    <cellStyle name="Hyperlink" xfId="5" builtinId="8"/>
    <cellStyle name="Normal" xfId="0" builtinId="0"/>
    <cellStyle name="Normal 2" xfId="2"/>
    <cellStyle name="Normal 3" xfId="7"/>
    <cellStyle name="Normal_ A1-Summ" xfId="9"/>
    <cellStyle name="Normal_A3-Cda by Cat" xfId="8"/>
    <cellStyle name="Percent" xfId="10" builtinId="5"/>
  </cellStyles>
  <dxfs count="0"/>
  <tableStyles count="0" defaultTableStyle="TableStyleMedium2" defaultPivotStyle="PivotStyleLight16"/>
  <colors>
    <mruColors>
      <color rgb="FF0070C0"/>
      <color rgb="FF58595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4371975</xdr:colOff>
      <xdr:row>19</xdr:row>
      <xdr:rowOff>161925</xdr:rowOff>
    </xdr:from>
    <xdr:to>
      <xdr:col>0</xdr:col>
      <xdr:colOff>6109335</xdr:colOff>
      <xdr:row>24</xdr:row>
      <xdr:rowOff>70485</xdr:rowOff>
    </xdr:to>
    <xdr:pic>
      <xdr:nvPicPr>
        <xdr:cNvPr id="3" name="Picture 2" descr="logo de l’Institut canadien d’information sur la santé (ICIS)" title="Institut canadien d'information sur la santé"/>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371975" y="9515475"/>
          <a:ext cx="1737360" cy="82296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ALBERTO\User\Groups\HEX2\CHET%2097\Tables\TABLE91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 A1-Summ"/>
      <sheetName val="A2- Cda by Sect"/>
      <sheetName val="A3-Cda by Cat"/>
      <sheetName val="B1 -Total by Prov"/>
      <sheetName val="B2-Pub"/>
      <sheetName val="B3-Priv"/>
      <sheetName val="B4-Prov"/>
      <sheetName val="B5-Oth Pub"/>
      <sheetName val="C1"/>
      <sheetName val="C2"/>
      <sheetName val="C3"/>
      <sheetName val="C4"/>
      <sheetName val="C5"/>
      <sheetName val="C6"/>
      <sheetName val="C7"/>
      <sheetName val="C8"/>
      <sheetName val="C9"/>
      <sheetName val="C10"/>
      <sheetName val="C11"/>
      <sheetName val="C12"/>
      <sheetName val="D-Hex % GDP"/>
      <sheetName val="AX1 - GDP"/>
      <sheetName val="AX2- IPI"/>
      <sheetName val="AX3 - Pop"/>
      <sheetName val="AX4- Fed Trans"/>
      <sheetName val="Macro2"/>
      <sheetName val="Module1"/>
      <sheetName val="TABLE911"/>
    </sheetNames>
    <definedNames>
      <definedName name="Printall"/>
      <definedName name="PrintThispg"/>
    </defined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refreshError="1"/>
      <sheetData sheetId="26" refreshError="1"/>
      <sheetData sheetId="27"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media@icis.ca"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hyperlink" Target="https://population.un.org/wpp/" TargetMode="External"/><Relationship Id="rId2" Type="http://schemas.openxmlformats.org/officeDocument/2006/relationships/hyperlink" Target="http://www.euro.who.int/en/health-topics/health-emergencies/coronavirus-covid-19/country-information" TargetMode="External"/><Relationship Id="rId1" Type="http://schemas.openxmlformats.org/officeDocument/2006/relationships/hyperlink" Target="https://www.who.int/emergencies/diseases/novel-coronavirus-2019/situation-reports" TargetMode="External"/><Relationship Id="rId5" Type="http://schemas.openxmlformats.org/officeDocument/2006/relationships/printerSettings" Target="../printerSettings/printerSettings4.bin"/><Relationship Id="rId4" Type="http://schemas.openxmlformats.org/officeDocument/2006/relationships/hyperlink" Target="https://ltc-covid19-tracker.ca/" TargetMode="External"/></Relationships>
</file>

<file path=xl/worksheets/_rels/sheet5.xml.rels><?xml version="1.0" encoding="UTF-8" standalone="yes"?>
<Relationships xmlns="http://schemas.openxmlformats.org/package/2006/relationships"><Relationship Id="rId3" Type="http://schemas.openxmlformats.org/officeDocument/2006/relationships/hyperlink" Target="https://www12.statcan.gc.ca/census-recensement/2016/dp-pd/dt-td/Rp-fra.cfm?TABID=2&amp;LANG=F&amp;A=R&amp;APATH=3&amp;DETAIL=0&amp;DIM=0&amp;FL=A&amp;FREE=0&amp;GC=01&amp;GL=-1&amp;GID=1234492&amp;GK=1&amp;GRP=1&amp;O=D&amp;PID=109537&amp;PRID=10&amp;PTYPE=109445&amp;S=0&amp;SHOWALL=0&amp;SUB=0&amp;Temporal=2016&amp;THEME=116&amp;VID=0&amp;VNAME" TargetMode="External"/><Relationship Id="rId2" Type="http://schemas.openxmlformats.org/officeDocument/2006/relationships/hyperlink" Target="https://stats.oecd.org/Index.aspx?DataSetCode=HEALTH_LTCR" TargetMode="External"/><Relationship Id="rId1" Type="http://schemas.openxmlformats.org/officeDocument/2006/relationships/hyperlink" Target="Archives\issues-migration-health\health-at-a-glance-2019_4dd50c09-en" TargetMode="External"/><Relationship Id="rId5" Type="http://schemas.openxmlformats.org/officeDocument/2006/relationships/printerSettings" Target="../printerSettings/printerSettings5.bin"/><Relationship Id="rId4" Type="http://schemas.openxmlformats.org/officeDocument/2006/relationships/hyperlink" Target="https://www.oecd-ilibrary.org/social-issues-migration-health/health-at-a-glance-2019_4dd50c09-en"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s://www.covid19healthsystem.org/mainpage.asp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J20"/>
  <sheetViews>
    <sheetView showGridLines="0" tabSelected="1" topLeftCell="A2" zoomScaleNormal="100" zoomScaleSheetLayoutView="100" workbookViewId="0"/>
  </sheetViews>
  <sheetFormatPr defaultColWidth="9.140625" defaultRowHeight="14.25" x14ac:dyDescent="0.2"/>
  <cols>
    <col min="1" max="1" width="93.85546875" style="9" customWidth="1"/>
    <col min="2" max="2" width="14" style="9" customWidth="1"/>
    <col min="3" max="16384" width="9.140625" style="9"/>
  </cols>
  <sheetData>
    <row r="1" spans="1:10" s="65" customFormat="1" ht="18.600000000000001" hidden="1" customHeight="1" x14ac:dyDescent="0.25">
      <c r="A1" s="65" t="s">
        <v>0</v>
      </c>
    </row>
    <row r="2" spans="1:10" s="3" customFormat="1" ht="178.5" customHeight="1" x14ac:dyDescent="0.2">
      <c r="A2" s="1" t="s">
        <v>1</v>
      </c>
      <c r="B2" s="2"/>
      <c r="C2" s="2"/>
      <c r="D2" s="2"/>
      <c r="E2" s="2"/>
      <c r="F2" s="2"/>
      <c r="G2" s="2"/>
      <c r="H2" s="2"/>
      <c r="I2" s="2"/>
      <c r="J2" s="2"/>
    </row>
    <row r="3" spans="1:10" s="3" customFormat="1" ht="108.6" customHeight="1" x14ac:dyDescent="0.2">
      <c r="A3" s="4" t="s">
        <v>135</v>
      </c>
      <c r="B3" s="5"/>
      <c r="C3" s="5"/>
      <c r="D3" s="5"/>
      <c r="E3" s="5"/>
      <c r="F3" s="5"/>
      <c r="G3" s="5"/>
      <c r="H3" s="5"/>
      <c r="I3" s="5"/>
      <c r="J3" s="2"/>
    </row>
    <row r="4" spans="1:10" s="3" customFormat="1" ht="39.950000000000003" customHeight="1" x14ac:dyDescent="0.2">
      <c r="A4" s="6" t="s">
        <v>2</v>
      </c>
      <c r="B4" s="2"/>
      <c r="C4" s="2"/>
      <c r="D4" s="2"/>
      <c r="E4" s="2"/>
      <c r="F4" s="2"/>
      <c r="G4" s="2"/>
      <c r="H4" s="2"/>
      <c r="I4" s="2"/>
      <c r="J4" s="2"/>
    </row>
    <row r="5" spans="1:10" s="3" customFormat="1" ht="19.5" customHeight="1" x14ac:dyDescent="0.2">
      <c r="A5" s="33" t="s">
        <v>132</v>
      </c>
      <c r="B5" s="7"/>
      <c r="C5" s="7"/>
      <c r="D5" s="7"/>
      <c r="E5" s="7"/>
      <c r="F5" s="7"/>
      <c r="G5" s="7"/>
      <c r="H5" s="7"/>
      <c r="I5" s="7"/>
      <c r="J5" s="7"/>
    </row>
    <row r="6" spans="1:10" s="3" customFormat="1" ht="19.5" customHeight="1" x14ac:dyDescent="0.2">
      <c r="A6" s="7" t="s">
        <v>154</v>
      </c>
      <c r="B6" s="8"/>
      <c r="C6" s="8"/>
      <c r="D6" s="8"/>
      <c r="E6" s="8"/>
      <c r="F6" s="8"/>
      <c r="G6" s="8"/>
      <c r="H6" s="8"/>
      <c r="I6" s="8"/>
      <c r="J6" s="8"/>
    </row>
    <row r="7" spans="1:10" s="12" customFormat="1" ht="45" customHeight="1" x14ac:dyDescent="0.25">
      <c r="A7" s="11" t="s">
        <v>3</v>
      </c>
    </row>
    <row r="8" spans="1:10" s="28" customFormat="1" ht="15" customHeight="1" x14ac:dyDescent="0.2">
      <c r="A8" s="27" t="s">
        <v>4</v>
      </c>
    </row>
    <row r="9" spans="1:10" s="10" customFormat="1" ht="30" customHeight="1" x14ac:dyDescent="0.25">
      <c r="A9" s="33" t="s">
        <v>5</v>
      </c>
    </row>
    <row r="10" spans="1:10" s="10" customFormat="1" ht="15" customHeight="1" x14ac:dyDescent="0.2">
      <c r="A10" s="29" t="s">
        <v>6</v>
      </c>
    </row>
    <row r="11" spans="1:10" s="13" customFormat="1" ht="30" customHeight="1" x14ac:dyDescent="0.25">
      <c r="A11" s="33" t="s">
        <v>7</v>
      </c>
    </row>
    <row r="12" spans="1:10" customFormat="1" ht="15" customHeight="1" x14ac:dyDescent="0.25">
      <c r="A12" s="25" t="s">
        <v>8</v>
      </c>
    </row>
    <row r="13" spans="1:10" customFormat="1" ht="15" customHeight="1" x14ac:dyDescent="0.25">
      <c r="A13" s="26" t="s">
        <v>9</v>
      </c>
    </row>
    <row r="14" spans="1:10" customFormat="1" ht="15" customHeight="1" x14ac:dyDescent="0.25">
      <c r="A14" s="20" t="s">
        <v>10</v>
      </c>
    </row>
    <row r="15" spans="1:10" customFormat="1" ht="15" customHeight="1" x14ac:dyDescent="0.25">
      <c r="A15" s="20" t="s">
        <v>11</v>
      </c>
    </row>
    <row r="16" spans="1:10" customFormat="1" ht="15" customHeight="1" x14ac:dyDescent="0.25">
      <c r="A16" s="20" t="s">
        <v>12</v>
      </c>
    </row>
    <row r="17" spans="1:1" s="23" customFormat="1" ht="29.25" customHeight="1" x14ac:dyDescent="0.25">
      <c r="A17" s="13" t="s">
        <v>13</v>
      </c>
    </row>
    <row r="18" spans="1:1" customFormat="1" ht="39.950000000000003" customHeight="1" x14ac:dyDescent="0.25">
      <c r="A18" s="11" t="s">
        <v>14</v>
      </c>
    </row>
    <row r="19" spans="1:1" s="23" customFormat="1" ht="45" customHeight="1" x14ac:dyDescent="0.25">
      <c r="A19" s="34" t="s">
        <v>125</v>
      </c>
    </row>
    <row r="20" spans="1:1" ht="15" customHeight="1" x14ac:dyDescent="0.2"/>
  </sheetData>
  <hyperlinks>
    <hyperlink ref="A11:XFD11" r:id="rId1" display="mailto:media@cihi.ca"/>
  </hyperlinks>
  <pageMargins left="0.70866141732283505" right="0.70866141732283505" top="0.74803149606299202" bottom="0.74803149606299202" header="0.31496062992126" footer="0.31496062992126"/>
  <pageSetup orientation="portrait" r:id="rId2"/>
  <headerFooter>
    <oddFooter>&amp;L&amp;"Arial,Regular"&amp;9© 2020 ICIS&amp;R&amp;"Arial,Regular"&amp;9&amp;P</oddFooter>
  </headerFooter>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G16"/>
  <sheetViews>
    <sheetView showGridLines="0" zoomScaleNormal="100" workbookViewId="0"/>
  </sheetViews>
  <sheetFormatPr defaultColWidth="9.140625" defaultRowHeight="14.25" x14ac:dyDescent="0.2"/>
  <cols>
    <col min="1" max="1" width="96.42578125" style="54" customWidth="1"/>
    <col min="2" max="16384" width="9.140625" style="54"/>
  </cols>
  <sheetData>
    <row r="1" spans="1:7" s="46" customFormat="1" ht="60" customHeight="1" x14ac:dyDescent="0.25">
      <c r="A1" s="45" t="s">
        <v>15</v>
      </c>
    </row>
    <row r="2" spans="1:7" s="47" customFormat="1" ht="45" customHeight="1" x14ac:dyDescent="0.25">
      <c r="A2" s="35" t="s">
        <v>16</v>
      </c>
      <c r="B2" s="36"/>
      <c r="C2" s="36"/>
      <c r="D2" s="36"/>
      <c r="E2" s="36"/>
      <c r="F2" s="36"/>
      <c r="G2" s="36"/>
    </row>
    <row r="3" spans="1:7" s="46" customFormat="1" ht="120" customHeight="1" x14ac:dyDescent="0.25">
      <c r="A3" s="48" t="s">
        <v>136</v>
      </c>
    </row>
    <row r="4" spans="1:7" s="32" customFormat="1" ht="39.950000000000003" customHeight="1" x14ac:dyDescent="0.2">
      <c r="A4" s="49" t="s">
        <v>17</v>
      </c>
      <c r="B4" s="50"/>
      <c r="C4" s="50"/>
      <c r="D4" s="50"/>
      <c r="E4" s="50"/>
    </row>
    <row r="5" spans="1:7" s="32" customFormat="1" ht="165" customHeight="1" x14ac:dyDescent="0.2">
      <c r="A5" s="48" t="s">
        <v>131</v>
      </c>
      <c r="B5" s="50"/>
      <c r="C5" s="50"/>
      <c r="D5" s="50"/>
      <c r="E5" s="50"/>
    </row>
    <row r="6" spans="1:7" s="52" customFormat="1" ht="39.950000000000003" customHeight="1" x14ac:dyDescent="0.3">
      <c r="A6" s="51" t="s">
        <v>18</v>
      </c>
    </row>
    <row r="7" spans="1:7" s="32" customFormat="1" ht="165" customHeight="1" x14ac:dyDescent="0.2">
      <c r="A7" s="48" t="s">
        <v>137</v>
      </c>
      <c r="B7" s="50"/>
      <c r="C7" s="50"/>
      <c r="D7" s="50"/>
      <c r="E7" s="50"/>
    </row>
    <row r="8" spans="1:7" s="52" customFormat="1" ht="39.950000000000003" customHeight="1" x14ac:dyDescent="0.3">
      <c r="A8" s="51" t="s">
        <v>19</v>
      </c>
    </row>
    <row r="9" spans="1:7" s="46" customFormat="1" ht="19.5" customHeight="1" x14ac:dyDescent="0.25">
      <c r="A9" s="48" t="s">
        <v>20</v>
      </c>
    </row>
    <row r="10" spans="1:7" s="46" customFormat="1" ht="35.25" customHeight="1" x14ac:dyDescent="0.25">
      <c r="A10" s="118" t="s">
        <v>168</v>
      </c>
    </row>
    <row r="11" spans="1:7" s="46" customFormat="1" ht="35.25" customHeight="1" x14ac:dyDescent="0.25">
      <c r="A11" s="48" t="s">
        <v>21</v>
      </c>
    </row>
    <row r="12" spans="1:7" s="46" customFormat="1" ht="43.5" customHeight="1" x14ac:dyDescent="0.25">
      <c r="A12" s="48" t="s">
        <v>22</v>
      </c>
    </row>
    <row r="13" spans="1:7" s="46" customFormat="1" ht="39.950000000000003" customHeight="1" x14ac:dyDescent="0.25">
      <c r="A13" s="66" t="s">
        <v>23</v>
      </c>
    </row>
    <row r="14" spans="1:7" s="46" customFormat="1" ht="195" customHeight="1" x14ac:dyDescent="0.25">
      <c r="A14" s="111" t="s">
        <v>160</v>
      </c>
    </row>
    <row r="15" spans="1:7" s="46" customFormat="1" ht="45" customHeight="1" x14ac:dyDescent="0.25">
      <c r="A15" s="111" t="s">
        <v>159</v>
      </c>
    </row>
    <row r="16" spans="1:7" ht="60" customHeight="1" x14ac:dyDescent="0.25">
      <c r="A16" s="34" t="s">
        <v>127</v>
      </c>
      <c r="B16" s="53"/>
      <c r="C16" s="53"/>
      <c r="D16" s="53"/>
      <c r="E16" s="53"/>
    </row>
  </sheetData>
  <pageMargins left="0.70866141732283505" right="0.70866141732283505" top="0.74803149606299202" bottom="0.74803149606299202" header="0.31496062992126" footer="0.31496062992126"/>
  <pageSetup orientation="portrait" r:id="rId1"/>
  <headerFooter>
    <oddFooter>&amp;L&amp;"Arial,Regular"&amp;9© 2020 ICIS&amp;R&amp;"Arial,Regular"&amp;9&amp;P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Q5"/>
  <sheetViews>
    <sheetView showGridLines="0" zoomScaleNormal="100" workbookViewId="0"/>
  </sheetViews>
  <sheetFormatPr defaultColWidth="9.140625" defaultRowHeight="14.25" x14ac:dyDescent="0.2"/>
  <cols>
    <col min="1" max="1" width="100.85546875" style="15" customWidth="1"/>
    <col min="2" max="10" width="9.140625" style="19"/>
    <col min="11" max="11" width="10.140625" style="19" customWidth="1"/>
    <col min="12" max="16384" width="9.140625" style="19"/>
  </cols>
  <sheetData>
    <row r="1" spans="1:17" s="14" customFormat="1" ht="50.1" customHeight="1" x14ac:dyDescent="0.25">
      <c r="A1" s="1" t="s">
        <v>126</v>
      </c>
    </row>
    <row r="2" spans="1:17" s="31" customFormat="1" ht="36.75" customHeight="1" x14ac:dyDescent="0.25">
      <c r="A2" s="92" t="s">
        <v>138</v>
      </c>
    </row>
    <row r="3" spans="1:17" s="31" customFormat="1" ht="19.5" customHeight="1" x14ac:dyDescent="0.25">
      <c r="A3" s="33" t="s">
        <v>155</v>
      </c>
    </row>
    <row r="4" spans="1:17" s="31" customFormat="1" ht="36.75" customHeight="1" x14ac:dyDescent="0.25">
      <c r="A4" s="92" t="s">
        <v>139</v>
      </c>
    </row>
    <row r="5" spans="1:17" s="18" customFormat="1" ht="15" x14ac:dyDescent="0.25">
      <c r="A5" s="15"/>
      <c r="B5" s="16"/>
      <c r="C5" s="17"/>
      <c r="D5" s="16"/>
      <c r="E5" s="16"/>
      <c r="F5" s="16"/>
      <c r="G5" s="16"/>
      <c r="H5" s="16"/>
      <c r="I5" s="16"/>
      <c r="J5" s="16"/>
      <c r="K5" s="16"/>
      <c r="L5" s="16"/>
      <c r="M5" s="16"/>
      <c r="N5" s="16"/>
      <c r="O5" s="16"/>
      <c r="P5" s="16"/>
      <c r="Q5" s="16"/>
    </row>
  </sheetData>
  <hyperlinks>
    <hyperlink ref="A4" location="'3 COVID-19 interv. stratégiques'!A1" display="Tableau 3  Interventions stratégiques annoncées ou mises en œuvre au moment où le pays comptait 1 000 cas de COVID-19, en date du 15 mai 2020 à 10 h"/>
    <hyperlink ref="A2" location="'1 COVID-19 en SLD'!A1" display="Tableau 1  Portrait de la situation en lien avec la COVID-19 dans les établissements de soins de longue durée en date du 15 mai 2020 à 10 h"/>
    <hyperlink ref="A3" location="'2 Caractéristiques des SLD'!A1" display="Tableau 2  Caractéristiques et mesures de performance des soins de longue durée, 2018-2019"/>
  </hyperlinks>
  <pageMargins left="0.70866141732283505" right="0.70866141732283505" top="0.74803149606299202" bottom="0.74803149606299202" header="0.31496062992126" footer="0.31496062992126"/>
  <pageSetup fitToWidth="0" fitToHeight="0" orientation="portrait" r:id="rId1"/>
  <headerFooter>
    <oddFooter>&amp;L&amp;"Arial,Regular"&amp;9© 2020 ICIS&amp;R&amp;"Arial,Regular"&amp;9&amp;P</oddFooter>
  </headerFooter>
  <colBreaks count="1" manualBreakCount="1">
    <brk id="1"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8"/>
  <dimension ref="A1:N36"/>
  <sheetViews>
    <sheetView showGridLines="0" topLeftCell="A2" zoomScaleNormal="100" workbookViewId="0"/>
  </sheetViews>
  <sheetFormatPr defaultColWidth="9.140625" defaultRowHeight="15" x14ac:dyDescent="0.25"/>
  <cols>
    <col min="1" max="1" width="20.85546875" customWidth="1"/>
    <col min="2" max="2" width="20.7109375" style="40" customWidth="1"/>
    <col min="3" max="9" width="20.7109375" customWidth="1"/>
    <col min="10" max="10" width="19.140625" customWidth="1"/>
    <col min="11" max="11" width="18.5703125" customWidth="1"/>
  </cols>
  <sheetData>
    <row r="1" spans="1:9" s="22" customFormat="1" ht="15.6" hidden="1" customHeight="1" x14ac:dyDescent="0.25">
      <c r="A1" s="115" t="s">
        <v>167</v>
      </c>
      <c r="B1" s="37"/>
    </row>
    <row r="2" spans="1:9" s="23" customFormat="1" ht="24" customHeight="1" x14ac:dyDescent="0.25">
      <c r="A2" s="13" t="s">
        <v>24</v>
      </c>
      <c r="B2" s="13"/>
      <c r="G2" s="13"/>
      <c r="H2" s="13"/>
    </row>
    <row r="3" spans="1:9" s="23" customFormat="1" ht="20.25" customHeight="1" x14ac:dyDescent="0.25">
      <c r="A3" s="104" t="s">
        <v>144</v>
      </c>
      <c r="B3" s="39"/>
    </row>
    <row r="4" spans="1:9" ht="140.25" customHeight="1" x14ac:dyDescent="0.25">
      <c r="A4" s="74" t="s">
        <v>25</v>
      </c>
      <c r="B4" s="75" t="s">
        <v>26</v>
      </c>
      <c r="C4" s="75" t="s">
        <v>27</v>
      </c>
      <c r="D4" s="76" t="s">
        <v>28</v>
      </c>
      <c r="E4" s="75" t="s">
        <v>29</v>
      </c>
      <c r="F4" s="75" t="s">
        <v>30</v>
      </c>
      <c r="G4" s="75" t="s">
        <v>31</v>
      </c>
      <c r="H4" s="75" t="s">
        <v>32</v>
      </c>
      <c r="I4" s="77" t="s">
        <v>33</v>
      </c>
    </row>
    <row r="5" spans="1:9" s="30" customFormat="1" x14ac:dyDescent="0.25">
      <c r="A5" s="69" t="s">
        <v>34</v>
      </c>
      <c r="B5" s="94">
        <v>67</v>
      </c>
      <c r="C5" s="94">
        <v>28</v>
      </c>
      <c r="D5" s="95">
        <v>0.9</v>
      </c>
      <c r="E5" s="96">
        <v>27.5</v>
      </c>
      <c r="F5" s="97">
        <v>41.8</v>
      </c>
      <c r="G5" s="98">
        <v>7118</v>
      </c>
      <c r="H5" s="98">
        <v>102</v>
      </c>
      <c r="I5" s="103">
        <v>3.4</v>
      </c>
    </row>
    <row r="6" spans="1:9" s="30" customFormat="1" x14ac:dyDescent="0.25">
      <c r="A6" s="69" t="s">
        <v>35</v>
      </c>
      <c r="B6" s="94">
        <v>788</v>
      </c>
      <c r="C6" s="94">
        <v>119</v>
      </c>
      <c r="D6" s="95">
        <v>4.8</v>
      </c>
      <c r="E6" s="96">
        <v>18.600000000000001</v>
      </c>
      <c r="F6" s="97">
        <v>15.1</v>
      </c>
      <c r="G6" s="98">
        <v>16459</v>
      </c>
      <c r="H6" s="98">
        <v>641</v>
      </c>
      <c r="I6" s="103">
        <v>71.599999999999994</v>
      </c>
    </row>
    <row r="7" spans="1:9" s="30" customFormat="1" x14ac:dyDescent="0.25">
      <c r="A7" s="69" t="s">
        <v>36</v>
      </c>
      <c r="B7" s="94">
        <v>8746</v>
      </c>
      <c r="C7" s="94">
        <v>4616</v>
      </c>
      <c r="D7" s="95">
        <v>15.3</v>
      </c>
      <c r="E7" s="96">
        <v>49.6</v>
      </c>
      <c r="F7" s="97">
        <v>52.8</v>
      </c>
      <c r="G7" s="94">
        <v>57342</v>
      </c>
      <c r="H7" s="94">
        <v>9312</v>
      </c>
      <c r="I7" s="103">
        <v>807</v>
      </c>
    </row>
    <row r="8" spans="1:9" s="30" customFormat="1" x14ac:dyDescent="0.25">
      <c r="A8" s="69" t="s">
        <v>37</v>
      </c>
      <c r="B8" s="94">
        <v>15063</v>
      </c>
      <c r="C8" s="94">
        <v>5324</v>
      </c>
      <c r="D8" s="95">
        <v>17.5</v>
      </c>
      <c r="E8" s="96">
        <v>81.099999999999994</v>
      </c>
      <c r="F8" s="97">
        <v>35.299999999999997</v>
      </c>
      <c r="G8" s="98">
        <v>85985</v>
      </c>
      <c r="H8" s="98">
        <v>6566</v>
      </c>
      <c r="I8" s="103">
        <v>175.5</v>
      </c>
    </row>
    <row r="9" spans="1:9" s="30" customFormat="1" x14ac:dyDescent="0.25">
      <c r="A9" s="69" t="s">
        <v>38</v>
      </c>
      <c r="B9" s="94">
        <v>73435</v>
      </c>
      <c r="C9" s="94">
        <v>13539</v>
      </c>
      <c r="D9" s="95">
        <v>51.5</v>
      </c>
      <c r="E9" s="96">
        <v>47.7</v>
      </c>
      <c r="F9" s="97">
        <v>18.399999999999999</v>
      </c>
      <c r="G9" s="94">
        <v>142482</v>
      </c>
      <c r="H9" s="94">
        <v>28379</v>
      </c>
      <c r="I9" s="103">
        <v>435.7</v>
      </c>
    </row>
    <row r="10" spans="1:9" s="30" customFormat="1" x14ac:dyDescent="0.25">
      <c r="A10" s="69" t="s">
        <v>39</v>
      </c>
      <c r="B10" s="94">
        <v>14128</v>
      </c>
      <c r="C10" s="94">
        <v>2835</v>
      </c>
      <c r="D10" s="95">
        <v>7.9</v>
      </c>
      <c r="E10" s="96">
        <v>34.1</v>
      </c>
      <c r="F10" s="97">
        <v>20.100000000000001</v>
      </c>
      <c r="G10" s="94">
        <v>179002</v>
      </c>
      <c r="H10" s="94">
        <v>8302</v>
      </c>
      <c r="I10" s="103">
        <v>99.4</v>
      </c>
    </row>
    <row r="11" spans="1:9" s="30" customFormat="1" x14ac:dyDescent="0.25">
      <c r="A11" s="69" t="s">
        <v>40</v>
      </c>
      <c r="B11" s="94">
        <v>172</v>
      </c>
      <c r="C11" s="94">
        <v>33</v>
      </c>
      <c r="D11" s="95">
        <v>4.5999999999999996</v>
      </c>
      <c r="E11" s="96">
        <v>6.6</v>
      </c>
      <c r="F11" s="97">
        <v>19.2</v>
      </c>
      <c r="G11" s="94">
        <v>3771</v>
      </c>
      <c r="H11" s="94">
        <v>499</v>
      </c>
      <c r="I11" s="103">
        <v>51.5</v>
      </c>
    </row>
    <row r="12" spans="1:9" s="30" customFormat="1" x14ac:dyDescent="0.25">
      <c r="A12" s="69" t="s">
        <v>41</v>
      </c>
      <c r="B12" s="94">
        <v>5698</v>
      </c>
      <c r="C12" s="94">
        <v>897</v>
      </c>
      <c r="D12" s="95">
        <v>23.1</v>
      </c>
      <c r="E12" s="96">
        <v>55.9</v>
      </c>
      <c r="F12" s="97">
        <v>15.7</v>
      </c>
      <c r="G12" s="98">
        <v>24698</v>
      </c>
      <c r="H12" s="98">
        <v>1606</v>
      </c>
      <c r="I12" s="103">
        <v>329</v>
      </c>
    </row>
    <row r="13" spans="1:9" s="30" customFormat="1" x14ac:dyDescent="0.25">
      <c r="A13" s="69" t="s">
        <v>42</v>
      </c>
      <c r="B13" s="94">
        <v>407</v>
      </c>
      <c r="C13" s="94">
        <v>163</v>
      </c>
      <c r="D13" s="95">
        <v>2.4</v>
      </c>
      <c r="E13" s="96">
        <v>58.2</v>
      </c>
      <c r="F13" s="97">
        <v>40</v>
      </c>
      <c r="G13" s="98">
        <v>16720</v>
      </c>
      <c r="H13" s="98">
        <v>280</v>
      </c>
      <c r="I13" s="103">
        <v>32.9</v>
      </c>
    </row>
    <row r="14" spans="1:9" s="30" customFormat="1" x14ac:dyDescent="0.25">
      <c r="A14" s="69" t="s">
        <v>43</v>
      </c>
      <c r="B14" s="94">
        <v>30012</v>
      </c>
      <c r="C14" s="94">
        <v>10629</v>
      </c>
      <c r="D14" s="95">
        <v>13.7</v>
      </c>
      <c r="E14" s="96">
        <v>32.299999999999997</v>
      </c>
      <c r="F14" s="97">
        <v>35.4</v>
      </c>
      <c r="G14" s="98">
        <v>230158</v>
      </c>
      <c r="H14" s="98">
        <v>32877</v>
      </c>
      <c r="I14" s="103">
        <v>543</v>
      </c>
    </row>
    <row r="15" spans="1:9" s="30" customFormat="1" x14ac:dyDescent="0.25">
      <c r="A15" s="72" t="s">
        <v>44</v>
      </c>
      <c r="B15" s="94">
        <v>3543</v>
      </c>
      <c r="C15" s="94">
        <v>853</v>
      </c>
      <c r="D15" s="95">
        <v>7.8</v>
      </c>
      <c r="E15" s="99">
        <v>14.6</v>
      </c>
      <c r="F15" s="97">
        <v>24.1</v>
      </c>
      <c r="G15" s="94">
        <v>45445</v>
      </c>
      <c r="H15" s="94">
        <v>5830</v>
      </c>
      <c r="I15" s="103">
        <v>341</v>
      </c>
    </row>
    <row r="16" spans="1:9" s="30" customFormat="1" x14ac:dyDescent="0.25">
      <c r="A16" s="72" t="s">
        <v>45</v>
      </c>
      <c r="B16" s="94">
        <v>163</v>
      </c>
      <c r="C16" s="94">
        <v>136</v>
      </c>
      <c r="D16" s="95">
        <v>2</v>
      </c>
      <c r="E16" s="96">
        <v>57.9</v>
      </c>
      <c r="F16" s="97">
        <v>83.4</v>
      </c>
      <c r="G16" s="98">
        <v>8352</v>
      </c>
      <c r="H16" s="98">
        <v>235</v>
      </c>
      <c r="I16" s="103">
        <v>43.7</v>
      </c>
    </row>
    <row r="17" spans="1:14" s="30" customFormat="1" x14ac:dyDescent="0.25">
      <c r="A17" s="72" t="s">
        <v>46</v>
      </c>
      <c r="B17" s="94">
        <v>658</v>
      </c>
      <c r="C17" s="94">
        <v>327</v>
      </c>
      <c r="D17" s="100">
        <v>2.1</v>
      </c>
      <c r="E17" s="96">
        <v>24.6</v>
      </c>
      <c r="F17" s="101">
        <v>49.7</v>
      </c>
      <c r="G17" s="98">
        <v>30788</v>
      </c>
      <c r="H17" s="98">
        <v>1330</v>
      </c>
      <c r="I17" s="103">
        <v>130.1</v>
      </c>
    </row>
    <row r="18" spans="1:14" s="30" customFormat="1" ht="13.5" customHeight="1" x14ac:dyDescent="0.25">
      <c r="A18" s="72" t="s">
        <v>48</v>
      </c>
      <c r="B18" s="94">
        <v>276</v>
      </c>
      <c r="C18" s="94">
        <v>10</v>
      </c>
      <c r="D18" s="100">
        <v>18.8</v>
      </c>
      <c r="E18" s="96">
        <v>9.4</v>
      </c>
      <c r="F18" s="101">
        <v>3.6</v>
      </c>
      <c r="G18" s="94">
        <v>1469</v>
      </c>
      <c r="H18" s="94">
        <v>106</v>
      </c>
      <c r="I18" s="103">
        <v>51</v>
      </c>
    </row>
    <row r="19" spans="1:14" s="30" customFormat="1" x14ac:dyDescent="0.25">
      <c r="A19" s="72" t="s">
        <v>49</v>
      </c>
      <c r="B19" s="94">
        <v>29516</v>
      </c>
      <c r="C19" s="94">
        <v>17730</v>
      </c>
      <c r="D19" s="100">
        <v>12.5</v>
      </c>
      <c r="E19" s="96">
        <v>66.099999999999994</v>
      </c>
      <c r="F19" s="101">
        <v>60.1</v>
      </c>
      <c r="G19" s="94">
        <v>235400</v>
      </c>
      <c r="H19" s="94">
        <v>26834</v>
      </c>
      <c r="I19" s="103">
        <v>574.1</v>
      </c>
    </row>
    <row r="20" spans="1:14" s="30" customFormat="1" x14ac:dyDescent="0.25">
      <c r="A20" s="69" t="s">
        <v>50</v>
      </c>
      <c r="B20" s="94">
        <v>191138</v>
      </c>
      <c r="C20" s="94">
        <f>8314+350+1438</f>
        <v>10102</v>
      </c>
      <c r="D20" s="100">
        <v>73.2</v>
      </c>
      <c r="E20" s="96">
        <v>27.4</v>
      </c>
      <c r="F20" s="101">
        <v>5.3</v>
      </c>
      <c r="G20" s="94">
        <v>261188</v>
      </c>
      <c r="H20" s="94">
        <v>36914</v>
      </c>
      <c r="I20" s="103">
        <v>546.6</v>
      </c>
    </row>
    <row r="21" spans="1:14" s="30" customFormat="1" x14ac:dyDescent="0.25">
      <c r="A21" s="69" t="s">
        <v>51</v>
      </c>
      <c r="B21" s="94">
        <v>150000</v>
      </c>
      <c r="C21" s="94">
        <v>30000</v>
      </c>
      <c r="D21" s="100">
        <v>9.3000000000000007</v>
      </c>
      <c r="E21" s="96">
        <v>31</v>
      </c>
      <c r="F21" s="102">
        <v>20</v>
      </c>
      <c r="G21" s="94">
        <v>1618757</v>
      </c>
      <c r="H21" s="94">
        <v>96909</v>
      </c>
      <c r="I21" s="103">
        <v>294.5</v>
      </c>
    </row>
    <row r="22" spans="1:14" ht="17.25" customHeight="1" x14ac:dyDescent="0.25">
      <c r="A22" s="21" t="s">
        <v>52</v>
      </c>
      <c r="D22" s="43"/>
    </row>
    <row r="23" spans="1:14" s="53" customFormat="1" ht="12" customHeight="1" x14ac:dyDescent="0.25">
      <c r="A23" s="55" t="s">
        <v>130</v>
      </c>
      <c r="B23" s="56"/>
      <c r="D23" s="57"/>
    </row>
    <row r="24" spans="1:14" s="60" customFormat="1" ht="10.5" customHeight="1" x14ac:dyDescent="0.2">
      <c r="A24" s="58" t="s">
        <v>141</v>
      </c>
      <c r="B24" s="59"/>
      <c r="D24" s="61"/>
    </row>
    <row r="25" spans="1:14" s="60" customFormat="1" ht="10.5" customHeight="1" x14ac:dyDescent="0.2">
      <c r="A25" s="55" t="s">
        <v>128</v>
      </c>
      <c r="B25" s="59"/>
      <c r="D25" s="61"/>
    </row>
    <row r="26" spans="1:14" s="60" customFormat="1" ht="24" customHeight="1" x14ac:dyDescent="0.2">
      <c r="A26" s="120" t="s">
        <v>129</v>
      </c>
      <c r="B26" s="121"/>
      <c r="C26" s="121"/>
      <c r="D26" s="121"/>
      <c r="E26" s="121"/>
      <c r="F26" s="121"/>
      <c r="G26" s="121"/>
      <c r="H26" s="121"/>
      <c r="I26" s="121"/>
      <c r="J26" s="91"/>
      <c r="K26" s="91"/>
      <c r="L26" s="91"/>
      <c r="M26" s="91"/>
      <c r="N26" s="91"/>
    </row>
    <row r="27" spans="1:14" s="60" customFormat="1" ht="12" customHeight="1" x14ac:dyDescent="0.2">
      <c r="A27" s="120" t="s">
        <v>140</v>
      </c>
      <c r="B27" s="120"/>
      <c r="C27" s="120"/>
      <c r="D27" s="120"/>
      <c r="E27" s="120"/>
      <c r="F27" s="120"/>
      <c r="G27" s="120"/>
      <c r="H27" s="120"/>
      <c r="I27" s="120"/>
    </row>
    <row r="28" spans="1:14" s="53" customFormat="1" ht="12" customHeight="1" x14ac:dyDescent="0.25">
      <c r="A28" s="62" t="s">
        <v>53</v>
      </c>
      <c r="B28" s="56"/>
    </row>
    <row r="29" spans="1:14" s="41" customFormat="1" ht="12" customHeight="1" x14ac:dyDescent="0.2">
      <c r="A29" s="122" t="s">
        <v>149</v>
      </c>
      <c r="B29" s="122"/>
      <c r="C29" s="122"/>
      <c r="D29" s="122"/>
      <c r="E29" s="122"/>
      <c r="F29" s="122"/>
    </row>
    <row r="30" spans="1:14" s="41" customFormat="1" ht="12" customHeight="1" x14ac:dyDescent="0.2">
      <c r="A30" s="122" t="s">
        <v>150</v>
      </c>
      <c r="B30" s="122"/>
      <c r="C30" s="122"/>
      <c r="D30" s="122"/>
      <c r="E30" s="122"/>
      <c r="F30" s="122"/>
      <c r="G30" s="122"/>
    </row>
    <row r="31" spans="1:14" s="41" customFormat="1" ht="12" customHeight="1" x14ac:dyDescent="0.2">
      <c r="A31" s="123" t="s">
        <v>152</v>
      </c>
      <c r="B31" s="123"/>
      <c r="C31" s="123"/>
      <c r="D31" s="123"/>
      <c r="E31" s="123"/>
      <c r="F31" s="123"/>
    </row>
    <row r="32" spans="1:14" s="41" customFormat="1" ht="12" customHeight="1" x14ac:dyDescent="0.2">
      <c r="A32" s="93" t="s">
        <v>134</v>
      </c>
      <c r="B32" s="44"/>
    </row>
    <row r="33" spans="1:5" s="41" customFormat="1" ht="12" customHeight="1" x14ac:dyDescent="0.2">
      <c r="A33" s="119" t="s">
        <v>166</v>
      </c>
      <c r="B33" s="119"/>
      <c r="C33" s="119"/>
      <c r="D33" s="119"/>
      <c r="E33" s="119"/>
    </row>
    <row r="34" spans="1:5" s="41" customFormat="1" ht="12" customHeight="1" x14ac:dyDescent="0.2">
      <c r="A34" s="55" t="s">
        <v>142</v>
      </c>
      <c r="B34" s="44"/>
    </row>
    <row r="35" spans="1:5" s="41" customFormat="1" ht="12" customHeight="1" x14ac:dyDescent="0.2">
      <c r="A35" s="55" t="s">
        <v>143</v>
      </c>
      <c r="B35" s="44"/>
    </row>
    <row r="36" spans="1:5" ht="12" customHeight="1" x14ac:dyDescent="0.25">
      <c r="A36" s="24"/>
    </row>
  </sheetData>
  <mergeCells count="6">
    <mergeCell ref="A33:E33"/>
    <mergeCell ref="A27:I27"/>
    <mergeCell ref="A26:I26"/>
    <mergeCell ref="A29:F29"/>
    <mergeCell ref="A30:G30"/>
    <mergeCell ref="A31:F31"/>
  </mergeCells>
  <hyperlinks>
    <hyperlink ref="A2" location="'Table des matières'!A1" display="Retour à la table des matières"/>
    <hyperlink ref="A2:G2" location="'Table of contents'!A1" display="Back to the Table of contents"/>
    <hyperlink ref="B2" location="'Table of contents'!A1" display="Back to the Table of contents"/>
    <hyperlink ref="A29" r:id="rId1" display="Organisation mondiale de la santé. Rapports de situation sur la maladie à coronavirus (COVID-2019) (en anglais seulement). Consultés le 15 mai 2020"/>
    <hyperlink ref="A30" r:id="rId2" display="Organisation mondiale de la santé (Europe). Rapports sur l’éclosion de la maladie à coronavirus (COVID-19), par pays (en anglais seulement). Consultés le 15 mai 2020."/>
    <hyperlink ref="A31" r:id="rId3"/>
    <hyperlink ref="A33" r:id="rId4" display="National Institute on Ageing. NIA Long-Term Care COVID-19 Tracker (en anglais seulement). Consulté le 25 mai 2020."/>
    <hyperlink ref="A2:B2" location="'Table des matières'!A1" display="Retour à la table des matières"/>
  </hyperlinks>
  <pageMargins left="0.70866141732283505" right="0.70866141732283505" top="0.74803149606299202" bottom="0.74803149606299202" header="0.31496062992126" footer="0.31496062992126"/>
  <pageSetup orientation="landscape" r:id="rId5"/>
  <headerFooter>
    <oddFooter>&amp;L&amp;"Arial,Regular"&amp;9© 2020 ICIS&amp;R&amp;"Arial,Regular"&amp;9&amp;P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8"/>
  <dimension ref="A1:M52"/>
  <sheetViews>
    <sheetView showGridLines="0" topLeftCell="A2" zoomScaleNormal="100" workbookViewId="0"/>
  </sheetViews>
  <sheetFormatPr defaultColWidth="9.140625" defaultRowHeight="15" x14ac:dyDescent="0.25"/>
  <cols>
    <col min="1" max="1" width="20.85546875" customWidth="1"/>
    <col min="2" max="10" width="20.7109375" customWidth="1"/>
    <col min="11" max="11" width="20.7109375" style="40" customWidth="1"/>
    <col min="12" max="13" width="20.7109375" customWidth="1"/>
  </cols>
  <sheetData>
    <row r="1" spans="1:13" s="116" customFormat="1" ht="22.5" hidden="1" customHeight="1" x14ac:dyDescent="0.25">
      <c r="A1" s="115" t="s">
        <v>165</v>
      </c>
      <c r="K1" s="117"/>
    </row>
    <row r="2" spans="1:13" s="23" customFormat="1" ht="24" customHeight="1" x14ac:dyDescent="0.25">
      <c r="A2" s="13" t="s">
        <v>24</v>
      </c>
      <c r="B2" s="13"/>
      <c r="K2" s="38"/>
    </row>
    <row r="3" spans="1:13" s="23" customFormat="1" ht="27.6" customHeight="1" x14ac:dyDescent="0.25">
      <c r="A3" s="68" t="s">
        <v>156</v>
      </c>
      <c r="K3" s="39"/>
    </row>
    <row r="4" spans="1:13" ht="186" customHeight="1" x14ac:dyDescent="0.25">
      <c r="A4" s="74" t="s">
        <v>25</v>
      </c>
      <c r="B4" s="75" t="s">
        <v>55</v>
      </c>
      <c r="C4" s="75" t="s">
        <v>56</v>
      </c>
      <c r="D4" s="75" t="s">
        <v>57</v>
      </c>
      <c r="E4" s="76" t="s">
        <v>158</v>
      </c>
      <c r="F4" s="75" t="s">
        <v>58</v>
      </c>
      <c r="G4" s="75" t="s">
        <v>59</v>
      </c>
      <c r="H4" s="75" t="s">
        <v>60</v>
      </c>
      <c r="I4" s="75" t="s">
        <v>61</v>
      </c>
      <c r="J4" s="75" t="s">
        <v>62</v>
      </c>
      <c r="K4" s="75" t="s">
        <v>63</v>
      </c>
      <c r="L4" s="75" t="s">
        <v>64</v>
      </c>
      <c r="M4" s="77" t="s">
        <v>65</v>
      </c>
    </row>
    <row r="5" spans="1:13" s="23" customFormat="1" ht="14.45" customHeight="1" x14ac:dyDescent="0.25">
      <c r="A5" s="69" t="s">
        <v>34</v>
      </c>
      <c r="B5" s="71">
        <v>233171</v>
      </c>
      <c r="C5" s="81">
        <f>B5/248026</f>
        <v>0.9401070855474829</v>
      </c>
      <c r="D5" s="81">
        <f>186449/248026</f>
        <v>0.75173167329231616</v>
      </c>
      <c r="E5" s="83">
        <v>6.2</v>
      </c>
      <c r="F5" s="82">
        <v>1.3</v>
      </c>
      <c r="G5" s="82">
        <v>4.9000000000000004</v>
      </c>
      <c r="H5" s="82" t="s">
        <v>47</v>
      </c>
      <c r="I5" s="82" t="s">
        <v>47</v>
      </c>
      <c r="J5" s="82" t="s">
        <v>47</v>
      </c>
      <c r="K5" s="112">
        <v>4.8599971653438274</v>
      </c>
      <c r="L5" s="83" t="s">
        <v>66</v>
      </c>
      <c r="M5" s="84" t="s">
        <v>67</v>
      </c>
    </row>
    <row r="6" spans="1:13" s="23" customFormat="1" x14ac:dyDescent="0.25">
      <c r="A6" s="69" t="s">
        <v>35</v>
      </c>
      <c r="B6" s="113" t="s">
        <v>157</v>
      </c>
      <c r="C6" s="85" t="s">
        <v>157</v>
      </c>
      <c r="D6" s="85" t="s">
        <v>47</v>
      </c>
      <c r="E6" s="114" t="s">
        <v>157</v>
      </c>
      <c r="F6" s="82" t="s">
        <v>47</v>
      </c>
      <c r="G6" s="82" t="s">
        <v>47</v>
      </c>
      <c r="H6" s="82" t="s">
        <v>47</v>
      </c>
      <c r="I6" s="82">
        <v>12.5</v>
      </c>
      <c r="J6" s="82" t="s">
        <v>47</v>
      </c>
      <c r="K6" s="112">
        <v>1.8807487731052923</v>
      </c>
      <c r="L6" s="83" t="s">
        <v>68</v>
      </c>
      <c r="M6" s="84" t="s">
        <v>67</v>
      </c>
    </row>
    <row r="7" spans="1:13" s="23" customFormat="1" x14ac:dyDescent="0.25">
      <c r="A7" s="69" t="s">
        <v>36</v>
      </c>
      <c r="B7" s="70">
        <v>175960</v>
      </c>
      <c r="C7" s="81">
        <f>B7/182840</f>
        <v>0.96237147232553055</v>
      </c>
      <c r="D7" s="85">
        <f>143280/182840</f>
        <v>0.78363596587180051</v>
      </c>
      <c r="E7" s="114" t="s">
        <v>157</v>
      </c>
      <c r="F7" s="82" t="s">
        <v>47</v>
      </c>
      <c r="G7" s="82" t="s">
        <v>47</v>
      </c>
      <c r="H7" s="82">
        <v>4.3</v>
      </c>
      <c r="I7" s="82">
        <v>17.8</v>
      </c>
      <c r="J7" s="82">
        <v>3.4</v>
      </c>
      <c r="K7" s="112">
        <v>8.0258710733849963</v>
      </c>
      <c r="L7" s="83" t="s">
        <v>68</v>
      </c>
      <c r="M7" s="84" t="s">
        <v>69</v>
      </c>
    </row>
    <row r="8" spans="1:13" s="23" customFormat="1" x14ac:dyDescent="0.25">
      <c r="A8" s="69" t="s">
        <v>37</v>
      </c>
      <c r="B8" s="71">
        <v>415530</v>
      </c>
      <c r="C8" s="81">
        <v>0.91</v>
      </c>
      <c r="D8" s="85">
        <f>313130/425755</f>
        <v>0.73546992988925552</v>
      </c>
      <c r="E8" s="83">
        <v>7</v>
      </c>
      <c r="F8" s="82">
        <v>1.3</v>
      </c>
      <c r="G8" s="82">
        <v>2.2999999999999998</v>
      </c>
      <c r="H8" s="82" t="s">
        <v>47</v>
      </c>
      <c r="I8" s="82" t="s">
        <v>47</v>
      </c>
      <c r="J8" s="82" t="s">
        <v>47</v>
      </c>
      <c r="K8" s="112">
        <v>6.3299249827433579</v>
      </c>
      <c r="L8" s="83" t="s">
        <v>70</v>
      </c>
      <c r="M8" s="84" t="s">
        <v>69</v>
      </c>
    </row>
    <row r="9" spans="1:13" s="23" customFormat="1" ht="30" customHeight="1" x14ac:dyDescent="0.25">
      <c r="A9" s="69" t="s">
        <v>38</v>
      </c>
      <c r="B9" s="70">
        <v>529270</v>
      </c>
      <c r="C9" s="81">
        <f>B9/589960</f>
        <v>0.8971286188894162</v>
      </c>
      <c r="D9" s="85" t="s">
        <v>47</v>
      </c>
      <c r="E9" s="83">
        <v>4.0999999999999996</v>
      </c>
      <c r="F9" s="82" t="s">
        <v>47</v>
      </c>
      <c r="G9" s="82" t="s">
        <v>47</v>
      </c>
      <c r="H9" s="82">
        <v>3</v>
      </c>
      <c r="I9" s="82">
        <v>24.4</v>
      </c>
      <c r="J9" s="82" t="s">
        <v>47</v>
      </c>
      <c r="K9" s="112">
        <v>4.0631813296483958</v>
      </c>
      <c r="L9" s="83" t="s">
        <v>66</v>
      </c>
      <c r="M9" s="84" t="s">
        <v>69</v>
      </c>
    </row>
    <row r="10" spans="1:13" s="23" customFormat="1" x14ac:dyDescent="0.25">
      <c r="A10" s="69" t="s">
        <v>39</v>
      </c>
      <c r="B10" s="70">
        <v>724118</v>
      </c>
      <c r="C10" s="81">
        <f>B10/833098</f>
        <v>0.86918705842529931</v>
      </c>
      <c r="D10" s="85">
        <f>544674/833098</f>
        <v>0.65379343126498923</v>
      </c>
      <c r="E10" s="83">
        <v>4.0999999999999996</v>
      </c>
      <c r="F10" s="82">
        <v>2.8</v>
      </c>
      <c r="G10" s="82">
        <v>2.4</v>
      </c>
      <c r="H10" s="82">
        <v>1.7</v>
      </c>
      <c r="I10" s="82" t="s">
        <v>47</v>
      </c>
      <c r="J10" s="82">
        <v>4</v>
      </c>
      <c r="K10" s="112">
        <v>4</v>
      </c>
      <c r="L10" s="83" t="s">
        <v>68</v>
      </c>
      <c r="M10" s="84" t="s">
        <v>69</v>
      </c>
    </row>
    <row r="11" spans="1:13" s="23" customFormat="1" x14ac:dyDescent="0.25">
      <c r="A11" s="69" t="s">
        <v>40</v>
      </c>
      <c r="B11" s="70">
        <v>54915</v>
      </c>
      <c r="C11" s="81">
        <f>B11/80912</f>
        <v>0.67870031639311845</v>
      </c>
      <c r="D11" s="85">
        <f>31754/80219</f>
        <v>0.39584138421072312</v>
      </c>
      <c r="E11" s="83">
        <v>4.0999999999999996</v>
      </c>
      <c r="F11" s="82">
        <v>2</v>
      </c>
      <c r="G11" s="82">
        <v>0.2</v>
      </c>
      <c r="H11" s="82">
        <v>1</v>
      </c>
      <c r="I11" s="82" t="s">
        <v>47</v>
      </c>
      <c r="J11" s="82">
        <v>1.9</v>
      </c>
      <c r="K11" s="112">
        <v>2.9842675868815043</v>
      </c>
      <c r="L11" s="83" t="s">
        <v>68</v>
      </c>
      <c r="M11" s="84" t="s">
        <v>67</v>
      </c>
    </row>
    <row r="12" spans="1:13" s="23" customFormat="1" x14ac:dyDescent="0.25">
      <c r="A12" s="69" t="s">
        <v>41</v>
      </c>
      <c r="B12" s="71">
        <v>21874</v>
      </c>
      <c r="C12" s="86">
        <f>21874/23154</f>
        <v>0.94471797529584522</v>
      </c>
      <c r="D12" s="73" t="s">
        <v>47</v>
      </c>
      <c r="E12" s="83">
        <v>6</v>
      </c>
      <c r="F12" s="82" t="s">
        <v>47</v>
      </c>
      <c r="G12" s="82">
        <v>2.9</v>
      </c>
      <c r="H12" s="82">
        <v>4.9000000000000004</v>
      </c>
      <c r="I12" s="82">
        <v>17.899999999999999</v>
      </c>
      <c r="J12" s="82" t="s">
        <v>47</v>
      </c>
      <c r="K12" s="112">
        <v>3.2003862585591381</v>
      </c>
      <c r="L12" s="83" t="s">
        <v>70</v>
      </c>
      <c r="M12" s="84" t="s">
        <v>69</v>
      </c>
    </row>
    <row r="13" spans="1:13" s="23" customFormat="1" x14ac:dyDescent="0.25">
      <c r="A13" s="69" t="s">
        <v>42</v>
      </c>
      <c r="B13" s="71">
        <v>16798</v>
      </c>
      <c r="C13" s="81">
        <f>B13/18225</f>
        <v>0.92170096021947878</v>
      </c>
      <c r="D13" s="85">
        <f>11887/18225</f>
        <v>0.65223593964334703</v>
      </c>
      <c r="E13" s="83">
        <v>1.7</v>
      </c>
      <c r="F13" s="82">
        <v>0.4</v>
      </c>
      <c r="G13" s="82">
        <v>9.6999999999999993</v>
      </c>
      <c r="H13" s="82" t="s">
        <v>47</v>
      </c>
      <c r="I13" s="82" t="s">
        <v>47</v>
      </c>
      <c r="J13" s="82" t="s">
        <v>47</v>
      </c>
      <c r="K13" s="112">
        <v>1.6431897327542355</v>
      </c>
      <c r="L13" s="83" t="s">
        <v>70</v>
      </c>
      <c r="M13" s="84" t="s">
        <v>67</v>
      </c>
    </row>
    <row r="14" spans="1:13" s="23" customFormat="1" x14ac:dyDescent="0.25">
      <c r="A14" s="69" t="s">
        <v>43</v>
      </c>
      <c r="B14" s="113" t="s">
        <v>157</v>
      </c>
      <c r="C14" s="85" t="s">
        <v>47</v>
      </c>
      <c r="D14" s="85" t="s">
        <v>47</v>
      </c>
      <c r="E14" s="114" t="s">
        <v>157</v>
      </c>
      <c r="F14" s="82" t="s">
        <v>47</v>
      </c>
      <c r="G14" s="82" t="s">
        <v>47</v>
      </c>
      <c r="H14" s="82">
        <v>3.9</v>
      </c>
      <c r="I14" s="82">
        <v>35.5</v>
      </c>
      <c r="J14" s="82">
        <v>9.9</v>
      </c>
      <c r="K14" s="112">
        <v>0.31922593616486555</v>
      </c>
      <c r="L14" s="83" t="s">
        <v>70</v>
      </c>
      <c r="M14" s="84" t="s">
        <v>69</v>
      </c>
    </row>
    <row r="15" spans="1:13" s="23" customFormat="1" x14ac:dyDescent="0.25">
      <c r="A15" s="72" t="s">
        <v>44</v>
      </c>
      <c r="B15" s="70">
        <v>136130</v>
      </c>
      <c r="C15" s="81">
        <f>B15/207660</f>
        <v>0.65554271405181552</v>
      </c>
      <c r="D15" s="85">
        <f>100525/207660</f>
        <v>0.48408456130212846</v>
      </c>
      <c r="E15" s="114">
        <v>4.4000000000000004</v>
      </c>
      <c r="F15" s="82">
        <v>1.9</v>
      </c>
      <c r="G15" s="82">
        <v>5.6</v>
      </c>
      <c r="H15" s="82">
        <v>3.5</v>
      </c>
      <c r="I15" s="82">
        <v>26.7</v>
      </c>
      <c r="J15" s="82">
        <v>5.7</v>
      </c>
      <c r="K15" s="112">
        <v>4.1906397859889237</v>
      </c>
      <c r="L15" s="83" t="s">
        <v>68</v>
      </c>
      <c r="M15" s="84" t="s">
        <v>67</v>
      </c>
    </row>
    <row r="16" spans="1:13" s="23" customFormat="1" x14ac:dyDescent="0.25">
      <c r="A16" s="72" t="s">
        <v>45</v>
      </c>
      <c r="B16" s="71">
        <v>37852</v>
      </c>
      <c r="C16" s="81">
        <f>B16/42092</f>
        <v>0.89926826950489402</v>
      </c>
      <c r="D16" s="85">
        <f>28758/42092</f>
        <v>0.68321771357977767</v>
      </c>
      <c r="E16" s="83">
        <v>4.3</v>
      </c>
      <c r="F16" s="82">
        <v>4</v>
      </c>
      <c r="G16" s="82">
        <v>8.6</v>
      </c>
      <c r="H16" s="82">
        <v>4.9000000000000004</v>
      </c>
      <c r="I16" s="82" t="s">
        <v>47</v>
      </c>
      <c r="J16" s="82" t="s">
        <v>47</v>
      </c>
      <c r="K16" s="112">
        <v>4.1394092494778167</v>
      </c>
      <c r="L16" s="83" t="s">
        <v>70</v>
      </c>
      <c r="M16" s="84" t="s">
        <v>69</v>
      </c>
    </row>
    <row r="17" spans="1:13" s="23" customFormat="1" x14ac:dyDescent="0.25">
      <c r="A17" s="72" t="s">
        <v>46</v>
      </c>
      <c r="B17" s="71">
        <v>27700</v>
      </c>
      <c r="C17" s="81">
        <f>B17/32895</f>
        <v>0.84207326341389266</v>
      </c>
      <c r="D17" s="85">
        <f>16392/32895</f>
        <v>0.49831281349749201</v>
      </c>
      <c r="E17" s="83">
        <v>1.3</v>
      </c>
      <c r="F17" s="82">
        <v>0.3</v>
      </c>
      <c r="G17" s="82">
        <v>0.5</v>
      </c>
      <c r="H17" s="82">
        <v>5.9</v>
      </c>
      <c r="I17" s="82">
        <v>46.2</v>
      </c>
      <c r="J17" s="82">
        <v>13.1</v>
      </c>
      <c r="K17" s="112">
        <v>1.2312643351172592</v>
      </c>
      <c r="L17" s="83" t="s">
        <v>70</v>
      </c>
      <c r="M17" s="84" t="s">
        <v>69</v>
      </c>
    </row>
    <row r="18" spans="1:13" s="23" customFormat="1" x14ac:dyDescent="0.25">
      <c r="A18" s="72" t="s">
        <v>48</v>
      </c>
      <c r="B18" s="73" t="s">
        <v>157</v>
      </c>
      <c r="C18" s="85" t="s">
        <v>157</v>
      </c>
      <c r="D18" s="85">
        <f>12946/22752</f>
        <v>0.56900492264416314</v>
      </c>
      <c r="E18" s="114">
        <v>4.8</v>
      </c>
      <c r="F18" s="82" t="s">
        <v>47</v>
      </c>
      <c r="G18" s="82">
        <v>1.1000000000000001</v>
      </c>
      <c r="H18" s="82" t="s">
        <v>47</v>
      </c>
      <c r="I18" s="82" t="s">
        <v>47</v>
      </c>
      <c r="J18" s="82" t="s">
        <v>47</v>
      </c>
      <c r="K18" s="112">
        <v>4.4319384319384323</v>
      </c>
      <c r="L18" s="83" t="s">
        <v>68</v>
      </c>
      <c r="M18" s="84" t="s">
        <v>67</v>
      </c>
    </row>
    <row r="19" spans="1:13" s="23" customFormat="1" x14ac:dyDescent="0.25">
      <c r="A19" s="72" t="s">
        <v>49</v>
      </c>
      <c r="B19" s="70">
        <v>193503</v>
      </c>
      <c r="C19" s="81">
        <f>B19/223531</f>
        <v>0.8656651650106697</v>
      </c>
      <c r="D19" s="85">
        <f>154061/223531</f>
        <v>0.68921536610134615</v>
      </c>
      <c r="E19" s="83">
        <v>2.2000000000000002</v>
      </c>
      <c r="F19" s="82" t="s">
        <v>47</v>
      </c>
      <c r="G19" s="82" t="s">
        <v>47</v>
      </c>
      <c r="H19" s="82">
        <v>8.5</v>
      </c>
      <c r="I19" s="82">
        <v>32.799999999999997</v>
      </c>
      <c r="J19" s="82">
        <v>9.6999999999999993</v>
      </c>
      <c r="K19" s="112">
        <v>2.1790804760794726</v>
      </c>
      <c r="L19" s="83" t="s">
        <v>70</v>
      </c>
      <c r="M19" s="84" t="s">
        <v>69</v>
      </c>
    </row>
    <row r="20" spans="1:13" s="23" customFormat="1" ht="30" customHeight="1" x14ac:dyDescent="0.25">
      <c r="A20" s="69" t="s">
        <v>50</v>
      </c>
      <c r="B20" s="73" t="s">
        <v>47</v>
      </c>
      <c r="C20" s="85" t="s">
        <v>47</v>
      </c>
      <c r="D20" s="85" t="s">
        <v>47</v>
      </c>
      <c r="E20" s="114" t="s">
        <v>157</v>
      </c>
      <c r="F20" s="82" t="s">
        <v>47</v>
      </c>
      <c r="G20" s="82">
        <v>1.2</v>
      </c>
      <c r="H20" s="82">
        <v>4.9000000000000004</v>
      </c>
      <c r="I20" s="82" t="s">
        <v>47</v>
      </c>
      <c r="J20" s="82">
        <v>3.7</v>
      </c>
      <c r="K20" s="112">
        <v>0.12313046053605806</v>
      </c>
      <c r="L20" s="83" t="s">
        <v>66</v>
      </c>
      <c r="M20" s="84" t="s">
        <v>69</v>
      </c>
    </row>
    <row r="21" spans="1:13" s="23" customFormat="1" ht="30" customHeight="1" x14ac:dyDescent="0.25">
      <c r="A21" s="69" t="s">
        <v>51</v>
      </c>
      <c r="B21" s="70">
        <v>1169898</v>
      </c>
      <c r="C21" s="81">
        <f>B21/1400810</f>
        <v>0.83515822988128297</v>
      </c>
      <c r="D21" s="85">
        <f>750104/1400810</f>
        <v>0.53547875871817019</v>
      </c>
      <c r="E21" s="83">
        <v>2.4</v>
      </c>
      <c r="F21" s="82">
        <v>1.6</v>
      </c>
      <c r="G21" s="82">
        <v>4</v>
      </c>
      <c r="H21" s="82" t="s">
        <v>47</v>
      </c>
      <c r="I21" s="82" t="s">
        <v>47</v>
      </c>
      <c r="J21" s="82">
        <v>7.3</v>
      </c>
      <c r="K21" s="112">
        <v>2.2220116086487471</v>
      </c>
      <c r="L21" s="83" t="s">
        <v>66</v>
      </c>
      <c r="M21" s="84" t="s">
        <v>69</v>
      </c>
    </row>
    <row r="22" spans="1:13" ht="17.25" customHeight="1" x14ac:dyDescent="0.25">
      <c r="A22" s="21" t="s">
        <v>52</v>
      </c>
      <c r="D22" s="43"/>
      <c r="E22" s="43"/>
    </row>
    <row r="23" spans="1:13" ht="12" customHeight="1" x14ac:dyDescent="0.25">
      <c r="A23" s="67" t="s">
        <v>169</v>
      </c>
      <c r="D23" s="43"/>
      <c r="E23" s="43"/>
    </row>
    <row r="24" spans="1:13" s="41" customFormat="1" ht="12" customHeight="1" x14ac:dyDescent="0.2">
      <c r="A24" s="67" t="s">
        <v>170</v>
      </c>
      <c r="D24" s="78"/>
      <c r="E24" s="78"/>
      <c r="K24" s="44"/>
    </row>
    <row r="25" spans="1:13" s="41" customFormat="1" ht="24" customHeight="1" x14ac:dyDescent="0.25">
      <c r="A25" s="124" t="s">
        <v>171</v>
      </c>
      <c r="B25" s="125"/>
      <c r="C25" s="125"/>
      <c r="D25" s="125"/>
      <c r="E25" s="125"/>
      <c r="F25" s="125"/>
      <c r="G25" s="125"/>
      <c r="H25" s="125"/>
      <c r="I25" s="125"/>
      <c r="J25" s="125"/>
      <c r="K25" s="125"/>
      <c r="L25" s="125"/>
      <c r="M25" s="125"/>
    </row>
    <row r="26" spans="1:13" s="41" customFormat="1" ht="12" customHeight="1" x14ac:dyDescent="0.2">
      <c r="A26" s="67" t="s">
        <v>172</v>
      </c>
      <c r="D26" s="78"/>
      <c r="E26" s="78"/>
      <c r="K26" s="44"/>
    </row>
    <row r="27" spans="1:13" s="41" customFormat="1" ht="12" customHeight="1" x14ac:dyDescent="0.2">
      <c r="A27" s="67" t="s">
        <v>71</v>
      </c>
      <c r="K27" s="44"/>
    </row>
    <row r="28" spans="1:13" s="41" customFormat="1" ht="12" customHeight="1" x14ac:dyDescent="0.25">
      <c r="A28" s="124" t="s">
        <v>72</v>
      </c>
      <c r="B28" s="125"/>
      <c r="C28" s="125"/>
      <c r="D28" s="125"/>
      <c r="E28" s="125"/>
      <c r="F28" s="125"/>
      <c r="G28" s="125"/>
      <c r="H28" s="125"/>
      <c r="I28" s="125"/>
      <c r="J28" s="125"/>
      <c r="K28" s="125"/>
      <c r="L28" s="125"/>
      <c r="M28" s="125"/>
    </row>
    <row r="29" spans="1:13" s="41" customFormat="1" ht="12" customHeight="1" x14ac:dyDescent="0.2">
      <c r="A29" s="67" t="s">
        <v>73</v>
      </c>
      <c r="K29" s="44"/>
    </row>
    <row r="30" spans="1:13" s="41" customFormat="1" ht="12" customHeight="1" x14ac:dyDescent="0.2">
      <c r="A30" s="67" t="s">
        <v>74</v>
      </c>
      <c r="K30" s="44"/>
    </row>
    <row r="31" spans="1:13" s="41" customFormat="1" ht="12" customHeight="1" x14ac:dyDescent="0.2">
      <c r="A31" s="67" t="s">
        <v>75</v>
      </c>
      <c r="K31" s="44"/>
    </row>
    <row r="32" spans="1:13" s="41" customFormat="1" ht="12" customHeight="1" x14ac:dyDescent="0.2">
      <c r="A32" s="67" t="s">
        <v>161</v>
      </c>
      <c r="K32" s="44"/>
    </row>
    <row r="33" spans="1:11" s="41" customFormat="1" ht="12" customHeight="1" x14ac:dyDescent="0.2">
      <c r="A33" s="67" t="s">
        <v>162</v>
      </c>
      <c r="K33" s="44"/>
    </row>
    <row r="34" spans="1:11" s="41" customFormat="1" ht="12" customHeight="1" x14ac:dyDescent="0.2">
      <c r="A34" s="79" t="s">
        <v>53</v>
      </c>
      <c r="K34" s="44"/>
    </row>
    <row r="35" spans="1:11" s="41" customFormat="1" ht="12" customHeight="1" x14ac:dyDescent="0.2">
      <c r="A35" s="119" t="s">
        <v>173</v>
      </c>
      <c r="B35" s="119"/>
      <c r="C35" s="119"/>
      <c r="D35" s="119"/>
      <c r="E35" s="108"/>
      <c r="K35" s="44"/>
    </row>
    <row r="36" spans="1:11" s="41" customFormat="1" ht="12" customHeight="1" x14ac:dyDescent="0.2">
      <c r="A36" s="126" t="s">
        <v>151</v>
      </c>
      <c r="B36" s="126"/>
      <c r="C36" s="126"/>
      <c r="D36" s="126"/>
      <c r="E36" s="126"/>
      <c r="F36" s="126"/>
      <c r="G36" s="126"/>
      <c r="H36" s="126"/>
    </row>
    <row r="37" spans="1:11" s="41" customFormat="1" ht="12" customHeight="1" x14ac:dyDescent="0.25">
      <c r="A37" s="126" t="s">
        <v>163</v>
      </c>
      <c r="B37" s="127"/>
      <c r="C37" s="127"/>
      <c r="D37" s="127"/>
      <c r="E37" s="127"/>
      <c r="F37" s="127"/>
      <c r="G37" s="127"/>
      <c r="H37" s="127"/>
      <c r="I37" s="127"/>
      <c r="J37" s="127"/>
      <c r="K37" s="127"/>
    </row>
    <row r="38" spans="1:11" s="41" customFormat="1" ht="12" customHeight="1" x14ac:dyDescent="0.2">
      <c r="A38" s="80" t="s">
        <v>133</v>
      </c>
    </row>
    <row r="39" spans="1:11" ht="15" customHeight="1" x14ac:dyDescent="0.25">
      <c r="K39"/>
    </row>
    <row r="40" spans="1:11" ht="15" customHeight="1" x14ac:dyDescent="0.25">
      <c r="K40"/>
    </row>
    <row r="41" spans="1:11" ht="15" customHeight="1" x14ac:dyDescent="0.25">
      <c r="K41"/>
    </row>
    <row r="42" spans="1:11" ht="15" customHeight="1" x14ac:dyDescent="0.25">
      <c r="K42"/>
    </row>
    <row r="43" spans="1:11" ht="15" customHeight="1" x14ac:dyDescent="0.25">
      <c r="A43" s="110"/>
      <c r="K43"/>
    </row>
    <row r="44" spans="1:11" ht="15" customHeight="1" x14ac:dyDescent="0.25">
      <c r="K44"/>
    </row>
    <row r="45" spans="1:11" ht="15" customHeight="1" x14ac:dyDescent="0.25">
      <c r="K45"/>
    </row>
    <row r="46" spans="1:11" ht="15" customHeight="1" x14ac:dyDescent="0.25">
      <c r="K46"/>
    </row>
    <row r="47" spans="1:11" ht="15" customHeight="1" x14ac:dyDescent="0.25">
      <c r="K47"/>
    </row>
    <row r="48" spans="1:11" ht="15" customHeight="1" x14ac:dyDescent="0.25">
      <c r="K48"/>
    </row>
    <row r="49" spans="11:11" ht="15" customHeight="1" x14ac:dyDescent="0.25">
      <c r="K49"/>
    </row>
    <row r="50" spans="11:11" ht="17.25" customHeight="1" x14ac:dyDescent="0.25">
      <c r="K50"/>
    </row>
    <row r="51" spans="11:11" ht="12" customHeight="1" x14ac:dyDescent="0.25">
      <c r="K51"/>
    </row>
    <row r="52" spans="11:11" x14ac:dyDescent="0.25">
      <c r="K52"/>
    </row>
  </sheetData>
  <mergeCells count="5">
    <mergeCell ref="A28:M28"/>
    <mergeCell ref="A35:D35"/>
    <mergeCell ref="A36:H36"/>
    <mergeCell ref="A25:M25"/>
    <mergeCell ref="A37:K37"/>
  </mergeCells>
  <hyperlinks>
    <hyperlink ref="A2" location="'Table des matières'!A1" display="Retour à la table des matières"/>
    <hyperlink ref="A2:K2" location="'Table of contents'!A1" display="Back to the Table of contents"/>
    <hyperlink ref="A35" r:id="rId1"/>
    <hyperlink ref="A36" r:id="rId2"/>
    <hyperlink ref="A37" r:id="rId3" display="Statistique Canada. Tableaux de données, Recensement de 2016 : Type de logement collectif (16), âge (20) et sexe (3) pour la population dans les logements collectifs du Canada, provinces et territoires, Recensement de 2016 - Données intégrales (100 %) . C"/>
    <hyperlink ref="A2:B2" location="'Table des matières'!A1" display="Retour à la table des matières"/>
    <hyperlink ref="A35:D35" r:id="rId4" display="Organisation de coopération et de développement économiques. Panorama de la santé 2019, 2019."/>
  </hyperlinks>
  <pageMargins left="0.70866141732283505" right="0.70866141732283505" top="0.74803149606299202" bottom="0.74803149606299202" header="0.31496062992126" footer="0.31496062992126"/>
  <pageSetup orientation="landscape" r:id="rId5"/>
  <headerFooter>
    <oddFooter>&amp;L&amp;"Arial,Regular"&amp;9© 2020 ICIS&amp;R&amp;"Arial,Regular"&amp;9&amp;P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7"/>
  <dimension ref="A1:N37"/>
  <sheetViews>
    <sheetView showGridLines="0" topLeftCell="A2" zoomScaleNormal="100" workbookViewId="0"/>
  </sheetViews>
  <sheetFormatPr defaultColWidth="9.140625" defaultRowHeight="15" x14ac:dyDescent="0.25"/>
  <cols>
    <col min="1" max="1" width="12.85546875" customWidth="1"/>
    <col min="2" max="14" width="20.7109375" customWidth="1"/>
  </cols>
  <sheetData>
    <row r="1" spans="1:14" s="22" customFormat="1" ht="24" hidden="1" customHeight="1" x14ac:dyDescent="0.25">
      <c r="A1" s="115" t="s">
        <v>164</v>
      </c>
    </row>
    <row r="2" spans="1:14" s="23" customFormat="1" ht="24" customHeight="1" x14ac:dyDescent="0.25">
      <c r="A2" s="13" t="s">
        <v>24</v>
      </c>
      <c r="B2" s="13"/>
    </row>
    <row r="3" spans="1:14" s="23" customFormat="1" ht="20.25" customHeight="1" x14ac:dyDescent="0.25">
      <c r="A3" s="104" t="s">
        <v>148</v>
      </c>
    </row>
    <row r="4" spans="1:14" s="63" customFormat="1" ht="132" customHeight="1" x14ac:dyDescent="0.25">
      <c r="A4" s="89" t="s">
        <v>25</v>
      </c>
      <c r="B4" s="76" t="s">
        <v>76</v>
      </c>
      <c r="C4" s="76" t="s">
        <v>77</v>
      </c>
      <c r="D4" s="76" t="s">
        <v>78</v>
      </c>
      <c r="E4" s="76" t="s">
        <v>79</v>
      </c>
      <c r="F4" s="76" t="s">
        <v>80</v>
      </c>
      <c r="G4" s="76" t="s">
        <v>81</v>
      </c>
      <c r="H4" s="76" t="s">
        <v>82</v>
      </c>
      <c r="I4" s="76" t="s">
        <v>83</v>
      </c>
      <c r="J4" s="76" t="s">
        <v>84</v>
      </c>
      <c r="K4" s="76" t="s">
        <v>85</v>
      </c>
      <c r="L4" s="76" t="s">
        <v>86</v>
      </c>
      <c r="M4" s="76" t="s">
        <v>87</v>
      </c>
      <c r="N4" s="90" t="s">
        <v>88</v>
      </c>
    </row>
    <row r="5" spans="1:14" s="23" customFormat="1" ht="15" customHeight="1" x14ac:dyDescent="0.25">
      <c r="A5" s="69" t="s">
        <v>34</v>
      </c>
      <c r="B5" s="87" t="s">
        <v>89</v>
      </c>
      <c r="C5" s="87" t="s">
        <v>89</v>
      </c>
      <c r="D5" s="87" t="s">
        <v>90</v>
      </c>
      <c r="E5" s="87" t="s">
        <v>90</v>
      </c>
      <c r="F5" s="87" t="s">
        <v>89</v>
      </c>
      <c r="G5" s="87" t="s">
        <v>89</v>
      </c>
      <c r="H5" s="87" t="s">
        <v>91</v>
      </c>
      <c r="I5" s="87" t="s">
        <v>92</v>
      </c>
      <c r="J5" s="87" t="s">
        <v>93</v>
      </c>
      <c r="K5" s="87" t="s">
        <v>92</v>
      </c>
      <c r="L5" s="87" t="s">
        <v>92</v>
      </c>
      <c r="M5" s="87" t="s">
        <v>92</v>
      </c>
      <c r="N5" s="88" t="s">
        <v>94</v>
      </c>
    </row>
    <row r="6" spans="1:14" s="23" customFormat="1" ht="15" customHeight="1" x14ac:dyDescent="0.25">
      <c r="A6" s="69" t="s">
        <v>35</v>
      </c>
      <c r="B6" s="87" t="s">
        <v>94</v>
      </c>
      <c r="C6" s="87" t="s">
        <v>90</v>
      </c>
      <c r="D6" s="87" t="s">
        <v>94</v>
      </c>
      <c r="E6" s="87" t="s">
        <v>95</v>
      </c>
      <c r="F6" s="87" t="s">
        <v>90</v>
      </c>
      <c r="G6" s="87" t="s">
        <v>93</v>
      </c>
      <c r="H6" s="87" t="s">
        <v>92</v>
      </c>
      <c r="I6" s="87" t="s">
        <v>96</v>
      </c>
      <c r="J6" s="87" t="s">
        <v>96</v>
      </c>
      <c r="K6" s="87" t="s">
        <v>97</v>
      </c>
      <c r="L6" s="87" t="s">
        <v>97</v>
      </c>
      <c r="M6" s="87" t="s">
        <v>92</v>
      </c>
      <c r="N6" s="88" t="s">
        <v>98</v>
      </c>
    </row>
    <row r="7" spans="1:14" s="23" customFormat="1" ht="15" customHeight="1" x14ac:dyDescent="0.25">
      <c r="A7" s="69" t="s">
        <v>36</v>
      </c>
      <c r="B7" s="87" t="s">
        <v>90</v>
      </c>
      <c r="C7" s="87" t="s">
        <v>90</v>
      </c>
      <c r="D7" s="87" t="s">
        <v>90</v>
      </c>
      <c r="E7" s="87" t="s">
        <v>90</v>
      </c>
      <c r="F7" s="87" t="s">
        <v>99</v>
      </c>
      <c r="G7" s="87" t="s">
        <v>99</v>
      </c>
      <c r="H7" s="87" t="s">
        <v>90</v>
      </c>
      <c r="I7" s="87" t="s">
        <v>94</v>
      </c>
      <c r="J7" s="87" t="s">
        <v>90</v>
      </c>
      <c r="K7" s="87" t="s">
        <v>100</v>
      </c>
      <c r="L7" s="87" t="s">
        <v>94</v>
      </c>
      <c r="M7" s="87" t="s">
        <v>101</v>
      </c>
      <c r="N7" s="88" t="s">
        <v>101</v>
      </c>
    </row>
    <row r="8" spans="1:14" s="23" customFormat="1" ht="15" customHeight="1" x14ac:dyDescent="0.25">
      <c r="A8" s="69" t="s">
        <v>37</v>
      </c>
      <c r="B8" s="87" t="s">
        <v>90</v>
      </c>
      <c r="C8" s="87" t="s">
        <v>90</v>
      </c>
      <c r="D8" s="87" t="s">
        <v>90</v>
      </c>
      <c r="E8" s="87" t="s">
        <v>90</v>
      </c>
      <c r="F8" s="87" t="s">
        <v>90</v>
      </c>
      <c r="G8" s="87" t="s">
        <v>90</v>
      </c>
      <c r="H8" s="87" t="s">
        <v>90</v>
      </c>
      <c r="I8" s="87" t="s">
        <v>90</v>
      </c>
      <c r="J8" s="87" t="s">
        <v>98</v>
      </c>
      <c r="K8" s="87" t="s">
        <v>98</v>
      </c>
      <c r="L8" s="87" t="s">
        <v>102</v>
      </c>
      <c r="M8" s="87" t="s">
        <v>101</v>
      </c>
      <c r="N8" s="88" t="s">
        <v>94</v>
      </c>
    </row>
    <row r="9" spans="1:14" s="23" customFormat="1" ht="15" customHeight="1" x14ac:dyDescent="0.25">
      <c r="A9" s="69" t="s">
        <v>38</v>
      </c>
      <c r="B9" s="87" t="s">
        <v>90</v>
      </c>
      <c r="C9" s="87" t="s">
        <v>90</v>
      </c>
      <c r="D9" s="87" t="s">
        <v>90</v>
      </c>
      <c r="E9" s="87" t="s">
        <v>90</v>
      </c>
      <c r="F9" s="87" t="s">
        <v>90</v>
      </c>
      <c r="G9" s="87" t="s">
        <v>90</v>
      </c>
      <c r="H9" s="87" t="s">
        <v>90</v>
      </c>
      <c r="I9" s="87" t="s">
        <v>103</v>
      </c>
      <c r="J9" s="87" t="s">
        <v>89</v>
      </c>
      <c r="K9" s="87" t="s">
        <v>90</v>
      </c>
      <c r="L9" s="87" t="s">
        <v>93</v>
      </c>
      <c r="M9" s="87" t="s">
        <v>101</v>
      </c>
      <c r="N9" s="88" t="s">
        <v>104</v>
      </c>
    </row>
    <row r="10" spans="1:14" s="23" customFormat="1" ht="15" customHeight="1" x14ac:dyDescent="0.25">
      <c r="A10" s="69" t="s">
        <v>39</v>
      </c>
      <c r="B10" s="87" t="s">
        <v>90</v>
      </c>
      <c r="C10" s="87" t="s">
        <v>90</v>
      </c>
      <c r="D10" s="87" t="s">
        <v>90</v>
      </c>
      <c r="E10" s="87" t="s">
        <v>90</v>
      </c>
      <c r="F10" s="87" t="s">
        <v>90</v>
      </c>
      <c r="G10" s="87" t="s">
        <v>101</v>
      </c>
      <c r="H10" s="87" t="s">
        <v>98</v>
      </c>
      <c r="I10" s="87" t="s">
        <v>105</v>
      </c>
      <c r="J10" s="87" t="s">
        <v>106</v>
      </c>
      <c r="K10" s="87" t="s">
        <v>97</v>
      </c>
      <c r="L10" s="87" t="s">
        <v>107</v>
      </c>
      <c r="M10" s="87" t="s">
        <v>96</v>
      </c>
      <c r="N10" s="88" t="s">
        <v>108</v>
      </c>
    </row>
    <row r="11" spans="1:14" s="23" customFormat="1" ht="15" customHeight="1" x14ac:dyDescent="0.25">
      <c r="A11" s="69" t="s">
        <v>40</v>
      </c>
      <c r="B11" s="87" t="s">
        <v>90</v>
      </c>
      <c r="C11" s="87" t="s">
        <v>90</v>
      </c>
      <c r="D11" s="87" t="s">
        <v>90</v>
      </c>
      <c r="E11" s="87" t="s">
        <v>90</v>
      </c>
      <c r="F11" s="87" t="s">
        <v>92</v>
      </c>
      <c r="G11" s="87" t="s">
        <v>92</v>
      </c>
      <c r="H11" s="87" t="s">
        <v>92</v>
      </c>
      <c r="I11" s="87" t="s">
        <v>90</v>
      </c>
      <c r="J11" s="87" t="s">
        <v>90</v>
      </c>
      <c r="K11" s="87" t="s">
        <v>109</v>
      </c>
      <c r="L11" s="87" t="s">
        <v>94</v>
      </c>
      <c r="M11" s="87" t="s">
        <v>97</v>
      </c>
      <c r="N11" s="88" t="s">
        <v>110</v>
      </c>
    </row>
    <row r="12" spans="1:14" s="23" customFormat="1" ht="15" customHeight="1" x14ac:dyDescent="0.25">
      <c r="A12" s="69" t="s">
        <v>41</v>
      </c>
      <c r="B12" s="87" t="s">
        <v>90</v>
      </c>
      <c r="C12" s="87" t="s">
        <v>90</v>
      </c>
      <c r="D12" s="87" t="s">
        <v>90</v>
      </c>
      <c r="E12" s="87" t="s">
        <v>90</v>
      </c>
      <c r="F12" s="87" t="s">
        <v>90</v>
      </c>
      <c r="G12" s="87" t="s">
        <v>98</v>
      </c>
      <c r="H12" s="87" t="s">
        <v>90</v>
      </c>
      <c r="I12" s="87" t="s">
        <v>90</v>
      </c>
      <c r="J12" s="87" t="s">
        <v>107</v>
      </c>
      <c r="K12" s="87" t="s">
        <v>90</v>
      </c>
      <c r="L12" s="87" t="s">
        <v>107</v>
      </c>
      <c r="M12" s="87" t="s">
        <v>97</v>
      </c>
      <c r="N12" s="88" t="s">
        <v>99</v>
      </c>
    </row>
    <row r="13" spans="1:14" s="23" customFormat="1" ht="15" customHeight="1" x14ac:dyDescent="0.25">
      <c r="A13" s="69" t="s">
        <v>42</v>
      </c>
      <c r="B13" s="87" t="s">
        <v>90</v>
      </c>
      <c r="C13" s="87" t="s">
        <v>90</v>
      </c>
      <c r="D13" s="87" t="s">
        <v>90</v>
      </c>
      <c r="E13" s="87" t="s">
        <v>90</v>
      </c>
      <c r="F13" s="87" t="s">
        <v>90</v>
      </c>
      <c r="G13" s="87" t="s">
        <v>90</v>
      </c>
      <c r="H13" s="87" t="s">
        <v>90</v>
      </c>
      <c r="I13" s="87" t="s">
        <v>90</v>
      </c>
      <c r="J13" s="87" t="s">
        <v>92</v>
      </c>
      <c r="K13" s="87" t="s">
        <v>90</v>
      </c>
      <c r="L13" s="87" t="s">
        <v>111</v>
      </c>
      <c r="M13" s="87" t="s">
        <v>112</v>
      </c>
      <c r="N13" s="88" t="s">
        <v>113</v>
      </c>
    </row>
    <row r="14" spans="1:14" s="23" customFormat="1" ht="15" customHeight="1" x14ac:dyDescent="0.25">
      <c r="A14" s="69" t="s">
        <v>43</v>
      </c>
      <c r="B14" s="87" t="s">
        <v>90</v>
      </c>
      <c r="C14" s="87" t="s">
        <v>90</v>
      </c>
      <c r="D14" s="87" t="s">
        <v>90</v>
      </c>
      <c r="E14" s="87" t="s">
        <v>90</v>
      </c>
      <c r="F14" s="87" t="s">
        <v>90</v>
      </c>
      <c r="G14" s="87" t="s">
        <v>90</v>
      </c>
      <c r="H14" s="87" t="s">
        <v>111</v>
      </c>
      <c r="I14" s="87" t="s">
        <v>90</v>
      </c>
      <c r="J14" s="87" t="s">
        <v>90</v>
      </c>
      <c r="K14" s="87" t="s">
        <v>108</v>
      </c>
      <c r="L14" s="87" t="s">
        <v>108</v>
      </c>
      <c r="M14" s="87" t="s">
        <v>108</v>
      </c>
      <c r="N14" s="88" t="s">
        <v>114</v>
      </c>
    </row>
    <row r="15" spans="1:14" s="23" customFormat="1" ht="15" customHeight="1" x14ac:dyDescent="0.25">
      <c r="A15" s="72" t="s">
        <v>44</v>
      </c>
      <c r="B15" s="87" t="s">
        <v>90</v>
      </c>
      <c r="C15" s="87" t="s">
        <v>90</v>
      </c>
      <c r="D15" s="87" t="s">
        <v>90</v>
      </c>
      <c r="E15" s="87" t="s">
        <v>90</v>
      </c>
      <c r="F15" s="87" t="s">
        <v>92</v>
      </c>
      <c r="G15" s="87" t="s">
        <v>115</v>
      </c>
      <c r="H15" s="87" t="s">
        <v>92</v>
      </c>
      <c r="I15" s="87" t="s">
        <v>90</v>
      </c>
      <c r="J15" s="87" t="s">
        <v>112</v>
      </c>
      <c r="K15" s="87" t="s">
        <v>92</v>
      </c>
      <c r="L15" s="87" t="s">
        <v>94</v>
      </c>
      <c r="M15" s="87" t="s">
        <v>93</v>
      </c>
      <c r="N15" s="88" t="s">
        <v>112</v>
      </c>
    </row>
    <row r="16" spans="1:14" s="23" customFormat="1" ht="15" customHeight="1" x14ac:dyDescent="0.25">
      <c r="A16" s="72" t="s">
        <v>45</v>
      </c>
      <c r="B16" s="87" t="s">
        <v>90</v>
      </c>
      <c r="C16" s="87" t="s">
        <v>90</v>
      </c>
      <c r="D16" s="87" t="s">
        <v>90</v>
      </c>
      <c r="E16" s="87" t="s">
        <v>90</v>
      </c>
      <c r="F16" s="87" t="s">
        <v>90</v>
      </c>
      <c r="G16" s="87" t="s">
        <v>90</v>
      </c>
      <c r="H16" s="87" t="s">
        <v>90</v>
      </c>
      <c r="I16" s="87" t="s">
        <v>90</v>
      </c>
      <c r="J16" s="87" t="s">
        <v>90</v>
      </c>
      <c r="K16" s="87" t="s">
        <v>90</v>
      </c>
      <c r="L16" s="87" t="s">
        <v>97</v>
      </c>
      <c r="M16" s="87" t="s">
        <v>97</v>
      </c>
      <c r="N16" s="88" t="s">
        <v>115</v>
      </c>
    </row>
    <row r="17" spans="1:14" s="23" customFormat="1" ht="15" customHeight="1" x14ac:dyDescent="0.25">
      <c r="A17" s="72" t="s">
        <v>46</v>
      </c>
      <c r="B17" s="87" t="s">
        <v>90</v>
      </c>
      <c r="C17" s="87" t="s">
        <v>90</v>
      </c>
      <c r="D17" s="87" t="s">
        <v>90</v>
      </c>
      <c r="E17" s="87" t="s">
        <v>90</v>
      </c>
      <c r="F17" s="87" t="s">
        <v>90</v>
      </c>
      <c r="G17" s="87" t="s">
        <v>101</v>
      </c>
      <c r="H17" s="87" t="s">
        <v>90</v>
      </c>
      <c r="I17" s="87" t="s">
        <v>90</v>
      </c>
      <c r="J17" s="87" t="s">
        <v>94</v>
      </c>
      <c r="K17" s="87" t="s">
        <v>97</v>
      </c>
      <c r="L17" s="87" t="s">
        <v>94</v>
      </c>
      <c r="M17" s="87" t="s">
        <v>97</v>
      </c>
      <c r="N17" s="88" t="s">
        <v>94</v>
      </c>
    </row>
    <row r="18" spans="1:14" s="23" customFormat="1" ht="15" customHeight="1" x14ac:dyDescent="0.25">
      <c r="A18" s="72" t="s">
        <v>48</v>
      </c>
      <c r="B18" s="87" t="s">
        <v>94</v>
      </c>
      <c r="C18" s="87" t="s">
        <v>94</v>
      </c>
      <c r="D18" s="87" t="s">
        <v>94</v>
      </c>
      <c r="E18" s="87" t="s">
        <v>94</v>
      </c>
      <c r="F18" s="87" t="s">
        <v>92</v>
      </c>
      <c r="G18" s="87" t="s">
        <v>92</v>
      </c>
      <c r="H18" s="87" t="s">
        <v>92</v>
      </c>
      <c r="I18" s="87" t="s">
        <v>92</v>
      </c>
      <c r="J18" s="87" t="s">
        <v>92</v>
      </c>
      <c r="K18" s="87" t="s">
        <v>90</v>
      </c>
      <c r="L18" s="87" t="s">
        <v>93</v>
      </c>
      <c r="M18" s="87" t="s">
        <v>92</v>
      </c>
      <c r="N18" s="88" t="s">
        <v>116</v>
      </c>
    </row>
    <row r="19" spans="1:14" s="23" customFormat="1" ht="15" customHeight="1" x14ac:dyDescent="0.25">
      <c r="A19" s="72" t="s">
        <v>49</v>
      </c>
      <c r="B19" s="87" t="s">
        <v>90</v>
      </c>
      <c r="C19" s="87" t="s">
        <v>90</v>
      </c>
      <c r="D19" s="87" t="s">
        <v>90</v>
      </c>
      <c r="E19" s="87" t="s">
        <v>90</v>
      </c>
      <c r="F19" s="87" t="s">
        <v>90</v>
      </c>
      <c r="G19" s="87" t="s">
        <v>94</v>
      </c>
      <c r="H19" s="87" t="s">
        <v>90</v>
      </c>
      <c r="I19" s="87" t="s">
        <v>90</v>
      </c>
      <c r="J19" s="87" t="s">
        <v>94</v>
      </c>
      <c r="K19" s="87" t="s">
        <v>101</v>
      </c>
      <c r="L19" s="87" t="s">
        <v>101</v>
      </c>
      <c r="M19" s="87" t="s">
        <v>97</v>
      </c>
      <c r="N19" s="88" t="s">
        <v>92</v>
      </c>
    </row>
    <row r="20" spans="1:14" s="23" customFormat="1" ht="15" customHeight="1" x14ac:dyDescent="0.25">
      <c r="A20" s="69" t="s">
        <v>50</v>
      </c>
      <c r="B20" s="87" t="s">
        <v>90</v>
      </c>
      <c r="C20" s="87" t="s">
        <v>90</v>
      </c>
      <c r="D20" s="87" t="s">
        <v>90</v>
      </c>
      <c r="E20" s="87" t="s">
        <v>90</v>
      </c>
      <c r="F20" s="87" t="s">
        <v>90</v>
      </c>
      <c r="G20" s="87" t="s">
        <v>90</v>
      </c>
      <c r="H20" s="87" t="s">
        <v>90</v>
      </c>
      <c r="I20" s="87" t="s">
        <v>90</v>
      </c>
      <c r="J20" s="87" t="s">
        <v>90</v>
      </c>
      <c r="K20" s="87" t="s">
        <v>90</v>
      </c>
      <c r="L20" s="87" t="s">
        <v>113</v>
      </c>
      <c r="M20" s="87" t="s">
        <v>94</v>
      </c>
      <c r="N20" s="88" t="s">
        <v>115</v>
      </c>
    </row>
    <row r="21" spans="1:14" s="23" customFormat="1" ht="15" customHeight="1" x14ac:dyDescent="0.25">
      <c r="A21" s="69" t="s">
        <v>51</v>
      </c>
      <c r="B21" s="87" t="s">
        <v>90</v>
      </c>
      <c r="C21" s="87" t="s">
        <v>90</v>
      </c>
      <c r="D21" s="87" t="s">
        <v>90</v>
      </c>
      <c r="E21" s="87" t="s">
        <v>90</v>
      </c>
      <c r="F21" s="87" t="s">
        <v>90</v>
      </c>
      <c r="G21" s="87" t="s">
        <v>90</v>
      </c>
      <c r="H21" s="87" t="s">
        <v>99</v>
      </c>
      <c r="I21" s="87" t="s">
        <v>90</v>
      </c>
      <c r="J21" s="87" t="s">
        <v>90</v>
      </c>
      <c r="K21" s="87" t="s">
        <v>94</v>
      </c>
      <c r="L21" s="87" t="s">
        <v>90</v>
      </c>
      <c r="M21" s="87" t="s">
        <v>98</v>
      </c>
      <c r="N21" s="88" t="s">
        <v>92</v>
      </c>
    </row>
    <row r="22" spans="1:14" ht="17.25" customHeight="1" x14ac:dyDescent="0.25">
      <c r="A22" s="21" t="s">
        <v>52</v>
      </c>
    </row>
    <row r="23" spans="1:14" s="53" customFormat="1" ht="12" customHeight="1" x14ac:dyDescent="0.25">
      <c r="A23" s="55" t="s">
        <v>117</v>
      </c>
    </row>
    <row r="24" spans="1:14" s="64" customFormat="1" ht="12" customHeight="1" x14ac:dyDescent="0.25">
      <c r="A24" s="128" t="s">
        <v>118</v>
      </c>
      <c r="B24" s="129"/>
      <c r="C24" s="129"/>
      <c r="D24" s="129"/>
      <c r="E24" s="129"/>
      <c r="F24" s="129"/>
      <c r="G24" s="129"/>
      <c r="H24" s="129"/>
      <c r="I24" s="129"/>
      <c r="J24" s="129"/>
      <c r="K24" s="129"/>
      <c r="L24" s="129"/>
      <c r="M24" s="129"/>
      <c r="N24" s="129"/>
    </row>
    <row r="25" spans="1:14" s="64" customFormat="1" ht="24" customHeight="1" x14ac:dyDescent="0.25">
      <c r="A25" s="128" t="s">
        <v>119</v>
      </c>
      <c r="B25" s="129"/>
      <c r="C25" s="129"/>
      <c r="D25" s="129"/>
      <c r="E25" s="129"/>
      <c r="F25" s="129"/>
      <c r="G25" s="129"/>
      <c r="H25" s="129"/>
      <c r="I25" s="129"/>
      <c r="J25" s="129"/>
      <c r="K25" s="129"/>
      <c r="L25" s="129"/>
      <c r="M25" s="129"/>
      <c r="N25" s="129"/>
    </row>
    <row r="26" spans="1:14" s="64" customFormat="1" ht="36" customHeight="1" x14ac:dyDescent="0.25">
      <c r="A26" s="128" t="s">
        <v>145</v>
      </c>
      <c r="B26" s="129"/>
      <c r="C26" s="129"/>
      <c r="D26" s="129"/>
      <c r="E26" s="129"/>
      <c r="F26" s="129"/>
      <c r="G26" s="129"/>
      <c r="H26" s="129"/>
      <c r="I26" s="129"/>
      <c r="J26" s="129"/>
      <c r="K26" s="129"/>
      <c r="L26" s="129"/>
      <c r="M26" s="129"/>
      <c r="N26" s="129"/>
    </row>
    <row r="27" spans="1:14" s="64" customFormat="1" ht="24" customHeight="1" x14ac:dyDescent="0.25">
      <c r="A27" s="128" t="s">
        <v>146</v>
      </c>
      <c r="B27" s="129"/>
      <c r="C27" s="129"/>
      <c r="D27" s="129"/>
      <c r="E27" s="129"/>
      <c r="F27" s="129"/>
      <c r="G27" s="129"/>
      <c r="H27" s="129"/>
      <c r="I27" s="129"/>
      <c r="J27" s="129"/>
      <c r="K27" s="129"/>
      <c r="L27" s="129"/>
      <c r="M27" s="129"/>
      <c r="N27" s="129"/>
    </row>
    <row r="28" spans="1:14" s="64" customFormat="1" ht="12" customHeight="1" x14ac:dyDescent="0.25">
      <c r="A28" s="128" t="s">
        <v>120</v>
      </c>
      <c r="B28" s="129"/>
      <c r="C28" s="129"/>
      <c r="D28" s="129"/>
      <c r="E28" s="129"/>
      <c r="F28" s="129"/>
      <c r="G28" s="129"/>
      <c r="H28" s="129"/>
      <c r="I28" s="129"/>
      <c r="J28" s="129"/>
      <c r="K28" s="129"/>
      <c r="L28" s="129"/>
      <c r="M28" s="129"/>
      <c r="N28" s="129"/>
    </row>
    <row r="29" spans="1:14" s="64" customFormat="1" ht="12" customHeight="1" x14ac:dyDescent="0.25">
      <c r="A29" s="128" t="s">
        <v>147</v>
      </c>
      <c r="B29" s="129"/>
      <c r="C29" s="129"/>
      <c r="D29" s="129"/>
      <c r="E29" s="129"/>
      <c r="F29" s="129"/>
      <c r="G29" s="129"/>
      <c r="H29" s="129"/>
      <c r="I29" s="129"/>
      <c r="J29" s="129"/>
      <c r="K29" s="129"/>
      <c r="L29" s="129"/>
      <c r="M29" s="129"/>
      <c r="N29" s="129"/>
    </row>
    <row r="30" spans="1:14" s="64" customFormat="1" ht="12" customHeight="1" x14ac:dyDescent="0.25">
      <c r="A30" s="128" t="s">
        <v>121</v>
      </c>
      <c r="B30" s="129"/>
      <c r="C30" s="129"/>
      <c r="D30" s="129"/>
      <c r="E30" s="129"/>
      <c r="F30" s="129"/>
      <c r="G30" s="129"/>
      <c r="H30" s="129"/>
      <c r="I30" s="129"/>
      <c r="J30" s="129"/>
      <c r="K30" s="129"/>
      <c r="L30" s="129"/>
      <c r="M30" s="129"/>
      <c r="N30" s="129"/>
    </row>
    <row r="31" spans="1:14" s="23" customFormat="1" ht="12.95" customHeight="1" x14ac:dyDescent="0.25">
      <c r="A31" s="105" t="s">
        <v>122</v>
      </c>
      <c r="B31" s="106"/>
      <c r="C31" s="106"/>
      <c r="D31" s="106"/>
      <c r="E31" s="106"/>
      <c r="F31" s="106"/>
      <c r="G31" s="106"/>
      <c r="H31" s="106"/>
      <c r="I31" s="106"/>
      <c r="J31" s="106"/>
      <c r="K31" s="106"/>
      <c r="L31" s="106"/>
      <c r="M31" s="106"/>
      <c r="N31" s="106"/>
    </row>
    <row r="32" spans="1:14" ht="12" customHeight="1" x14ac:dyDescent="0.25">
      <c r="A32" s="21" t="s">
        <v>53</v>
      </c>
    </row>
    <row r="33" spans="1:6" s="41" customFormat="1" ht="12" customHeight="1" x14ac:dyDescent="0.2">
      <c r="A33" s="122" t="s">
        <v>153</v>
      </c>
      <c r="B33" s="122"/>
      <c r="C33" s="122"/>
      <c r="D33" s="122"/>
      <c r="E33" s="122"/>
      <c r="F33" s="122"/>
    </row>
    <row r="34" spans="1:6" s="41" customFormat="1" ht="12" customHeight="1" x14ac:dyDescent="0.2">
      <c r="A34" s="109" t="s">
        <v>134</v>
      </c>
      <c r="B34" s="107"/>
      <c r="C34" s="107"/>
      <c r="D34" s="107"/>
      <c r="E34" s="107"/>
      <c r="F34" s="107"/>
    </row>
    <row r="35" spans="1:6" s="41" customFormat="1" ht="12" customHeight="1" x14ac:dyDescent="0.2">
      <c r="A35" s="24" t="s">
        <v>54</v>
      </c>
      <c r="B35" s="44"/>
    </row>
    <row r="36" spans="1:6" s="41" customFormat="1" ht="12" customHeight="1" x14ac:dyDescent="0.2">
      <c r="A36" s="42" t="s">
        <v>123</v>
      </c>
    </row>
    <row r="37" spans="1:6" s="41" customFormat="1" ht="12" customHeight="1" x14ac:dyDescent="0.2">
      <c r="A37" s="42" t="s">
        <v>124</v>
      </c>
    </row>
  </sheetData>
  <mergeCells count="8">
    <mergeCell ref="A33:F33"/>
    <mergeCell ref="A30:N30"/>
    <mergeCell ref="A24:N24"/>
    <mergeCell ref="A25:N25"/>
    <mergeCell ref="A26:N26"/>
    <mergeCell ref="A27:N27"/>
    <mergeCell ref="A28:N28"/>
    <mergeCell ref="A29:N29"/>
  </mergeCells>
  <hyperlinks>
    <hyperlink ref="A2" location="'Table des matières'!A1" display="Retour à la table des matières"/>
    <hyperlink ref="A2:B2" location="'Table des matières'!A1" display="Retour à la table des matières"/>
    <hyperlink ref="A33" r:id="rId1" display="Organisation mondiale de la santé. COVID-19 Health System Response Monitor (en anglais seulement). Consulté le 15 mai 2020. "/>
  </hyperlinks>
  <pageMargins left="0.70866141732283505" right="0.70866141732283505" top="0.74803149606299202" bottom="0.74803149606299202" header="0.31496062992126" footer="0.31496062992126"/>
  <pageSetup orientation="landscape" r:id="rId2"/>
  <headerFooter>
    <oddFooter>&amp;L&amp;"Arial,Regular"&amp;9© 2020 ICIS&amp;R&amp;"Arial,Regular"&amp;9&amp;P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4</vt:i4>
      </vt:variant>
    </vt:vector>
  </HeadingPairs>
  <TitlesOfParts>
    <vt:vector size="10" baseType="lpstr">
      <vt:lpstr>COVID-19— pandémie secteur SLD</vt:lpstr>
      <vt:lpstr>Avis aux lecteurs</vt:lpstr>
      <vt:lpstr>Table des matières</vt:lpstr>
      <vt:lpstr>1 COVID-19 en SLD</vt:lpstr>
      <vt:lpstr>2 Caractéristiques des SLD</vt:lpstr>
      <vt:lpstr>3 COVID-19 interv. stratégiques</vt:lpstr>
      <vt:lpstr>'COVID-19— pandémie secteur SLD'!Print_Area</vt:lpstr>
      <vt:lpstr>Title..I21</vt:lpstr>
      <vt:lpstr>Title..L21</vt:lpstr>
      <vt:lpstr>Title..N21</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La pandémie dans le secteur des soins de longue durée : comment le Canada se compare-t-il aux autres pays — tableaux de données</dc:title>
  <dc:subject/>
  <dc:creator/>
  <cp:keywords>soins de longue durée (SLD), centre de soins infirmiers, surveillance de la COVID-19</cp:keywords>
  <dc:description/>
  <cp:lastModifiedBy/>
  <cp:revision>1</cp:revision>
  <dcterms:created xsi:type="dcterms:W3CDTF">2020-06-09T11:44:12Z</dcterms:created>
  <dcterms:modified xsi:type="dcterms:W3CDTF">2020-06-09T12:10:19Z</dcterms:modified>
  <cp:category/>
  <cp:contentStatus/>
</cp:coreProperties>
</file>